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K:\OEH\Pto\ПОТЫЛИЦЫНА СВЕТЛАНА\РАСКРЫТИЕ ИНФОРМАЦИИ НА САЙТЕ\НА САЙТЕ ДО 1 МАРТА ЕЖЕГОДНО\за 2020\"/>
    </mc:Choice>
  </mc:AlternateContent>
  <xr:revisionPtr revIDLastSave="0" documentId="13_ncr:1_{3E36C3EB-3C92-46A9-8060-42A744398423}" xr6:coauthVersionLast="37" xr6:coauthVersionMax="37" xr10:uidLastSave="{00000000-0000-0000-0000-000000000000}"/>
  <bookViews>
    <workbookView xWindow="0" yWindow="0" windowWidth="28800" windowHeight="11325" xr2:uid="{00000000-000D-0000-FFFF-FFFF00000000}"/>
  </bookViews>
  <sheets>
    <sheet name="19г(аб.2)" sheetId="2" r:id="rId1"/>
  </sheets>
  <externalReferences>
    <externalReference r:id="rId2"/>
  </externalReferences>
  <definedNames>
    <definedName name="_IDОтчета">178174</definedName>
    <definedName name="_IDШаблона">178176</definedName>
    <definedName name="_Параметр_1">"'02.2009'"</definedName>
    <definedName name="_Параметр_2">"'105'"</definedName>
    <definedName name="_Параметр_3">"'1.27'"</definedName>
    <definedName name="_Параметр_4">"'01.09.2008'"</definedName>
    <definedName name="_Параметр_5">"'22.09.2008'"</definedName>
    <definedName name="_Параметр_6">"'80169210'"</definedName>
    <definedName name="anscount" hidden="1">1</definedName>
    <definedName name="logic">[1]TEHSHEET!$F$2:$F$3</definedName>
    <definedName name="MONTH">[1]TEHSHEET!$D$2:$D$14</definedName>
    <definedName name="MR_LIST">[1]REESTR_MO!$E$2:$E$23</definedName>
    <definedName name="org">[1]Титульный!$G$18</definedName>
    <definedName name="SAPBEXrevision" hidden="1">1</definedName>
    <definedName name="SAPBEXsysID" hidden="1">"BW2"</definedName>
    <definedName name="SAPBEXwbID" hidden="1">"479GSPMTNK9HM4ZSIVE5K2SH6"</definedName>
    <definedName name="version">[1]Инструкция!$B$3</definedName>
    <definedName name="YEAR">[1]TEHSHEET!$E$2:$E$6</definedName>
  </definedNames>
  <calcPr calcId="179021"/>
</workbook>
</file>

<file path=xl/calcChain.xml><?xml version="1.0" encoding="utf-8"?>
<calcChain xmlns="http://schemas.openxmlformats.org/spreadsheetml/2006/main">
  <c r="D141" i="2" l="1"/>
  <c r="D140" i="2"/>
  <c r="H139" i="2"/>
  <c r="G139" i="2"/>
  <c r="D139" i="2" s="1"/>
  <c r="F139" i="2"/>
  <c r="E139" i="2"/>
  <c r="D138" i="2"/>
  <c r="H137" i="2"/>
  <c r="G137" i="2"/>
  <c r="F137" i="2"/>
  <c r="E137" i="2"/>
  <c r="D136" i="2"/>
  <c r="D135" i="2"/>
  <c r="D134" i="2"/>
  <c r="H133" i="2"/>
  <c r="G133" i="2"/>
  <c r="F133" i="2"/>
  <c r="E133" i="2"/>
  <c r="D133" i="2" s="1"/>
  <c r="D132" i="2"/>
  <c r="D131" i="2"/>
  <c r="H130" i="2"/>
  <c r="G130" i="2"/>
  <c r="F130" i="2"/>
  <c r="F128" i="2" s="1"/>
  <c r="F127" i="2" s="1"/>
  <c r="E130" i="2"/>
  <c r="D130" i="2" s="1"/>
  <c r="D129" i="2"/>
  <c r="H128" i="2"/>
  <c r="H127" i="2" s="1"/>
  <c r="G128" i="2"/>
  <c r="G127" i="2" s="1"/>
  <c r="D125" i="2"/>
  <c r="D124" i="2"/>
  <c r="F123" i="2"/>
  <c r="F121" i="2" s="1"/>
  <c r="D122" i="2"/>
  <c r="D119" i="2"/>
  <c r="D118" i="2"/>
  <c r="H117" i="2"/>
  <c r="G117" i="2"/>
  <c r="F117" i="2"/>
  <c r="E117" i="2"/>
  <c r="D117" i="2"/>
  <c r="D116" i="2"/>
  <c r="H115" i="2"/>
  <c r="G115" i="2"/>
  <c r="F115" i="2"/>
  <c r="E115" i="2"/>
  <c r="D115" i="2"/>
  <c r="D114" i="2"/>
  <c r="D113" i="2"/>
  <c r="D112" i="2"/>
  <c r="H111" i="2"/>
  <c r="G111" i="2"/>
  <c r="F111" i="2"/>
  <c r="E111" i="2"/>
  <c r="D110" i="2"/>
  <c r="D109" i="2"/>
  <c r="D108" i="2"/>
  <c r="D107" i="2"/>
  <c r="D106" i="2"/>
  <c r="D105" i="2"/>
  <c r="H104" i="2"/>
  <c r="G104" i="2"/>
  <c r="F104" i="2"/>
  <c r="E104" i="2"/>
  <c r="D103" i="2"/>
  <c r="D102" i="2"/>
  <c r="H101" i="2"/>
  <c r="G101" i="2"/>
  <c r="F101" i="2"/>
  <c r="E101" i="2"/>
  <c r="D100" i="2"/>
  <c r="D99" i="2"/>
  <c r="H98" i="2"/>
  <c r="H97" i="2" s="1"/>
  <c r="H95" i="2" s="1"/>
  <c r="G98" i="2"/>
  <c r="G97" i="2" s="1"/>
  <c r="G95" i="2" s="1"/>
  <c r="G94" i="2" s="1"/>
  <c r="F98" i="2"/>
  <c r="E98" i="2"/>
  <c r="E97" i="2" s="1"/>
  <c r="F97" i="2"/>
  <c r="F95" i="2" s="1"/>
  <c r="F94" i="2" s="1"/>
  <c r="D96" i="2"/>
  <c r="D93" i="2"/>
  <c r="D92" i="2"/>
  <c r="D91" i="2"/>
  <c r="H90" i="2"/>
  <c r="G90" i="2"/>
  <c r="D90" i="2" s="1"/>
  <c r="F90" i="2"/>
  <c r="E90" i="2"/>
  <c r="H89" i="2"/>
  <c r="H126" i="2" s="1"/>
  <c r="H123" i="2" s="1"/>
  <c r="H121" i="2" s="1"/>
  <c r="G89" i="2"/>
  <c r="G126" i="2" s="1"/>
  <c r="G123" i="2" s="1"/>
  <c r="G121" i="2" s="1"/>
  <c r="E89" i="2"/>
  <c r="F88" i="2"/>
  <c r="D86" i="2"/>
  <c r="D85" i="2"/>
  <c r="D84" i="2"/>
  <c r="H81" i="2"/>
  <c r="G81" i="2"/>
  <c r="F81" i="2"/>
  <c r="E81" i="2"/>
  <c r="D80" i="2"/>
  <c r="D79" i="2"/>
  <c r="D78" i="2"/>
  <c r="D77" i="2"/>
  <c r="D76" i="2"/>
  <c r="D75" i="2"/>
  <c r="D74" i="2"/>
  <c r="H71" i="2"/>
  <c r="H65" i="2" s="1"/>
  <c r="G71" i="2"/>
  <c r="G65" i="2" s="1"/>
  <c r="F71" i="2"/>
  <c r="F65" i="2" s="1"/>
  <c r="E71" i="2"/>
  <c r="D71" i="2" s="1"/>
  <c r="D70" i="2"/>
  <c r="D69" i="2"/>
  <c r="D68" i="2"/>
  <c r="D67" i="2"/>
  <c r="D66" i="2"/>
  <c r="D64" i="2"/>
  <c r="D63" i="2"/>
  <c r="D62" i="2"/>
  <c r="D61" i="2"/>
  <c r="D60" i="2"/>
  <c r="H59" i="2"/>
  <c r="G59" i="2"/>
  <c r="D59" i="2" s="1"/>
  <c r="F59" i="2"/>
  <c r="E59" i="2"/>
  <c r="G57" i="2"/>
  <c r="G55" i="2" s="1"/>
  <c r="E57" i="2"/>
  <c r="E55" i="2" s="1"/>
  <c r="H55" i="2"/>
  <c r="F55" i="2"/>
  <c r="H52" i="2"/>
  <c r="G52" i="2"/>
  <c r="F52" i="2"/>
  <c r="E52" i="2"/>
  <c r="H49" i="2"/>
  <c r="H47" i="2" s="1"/>
  <c r="H82" i="2" s="1"/>
  <c r="G49" i="2"/>
  <c r="F49" i="2"/>
  <c r="E49" i="2"/>
  <c r="D48" i="2"/>
  <c r="H44" i="2"/>
  <c r="F44" i="2"/>
  <c r="D43" i="2"/>
  <c r="G42" i="2"/>
  <c r="E42" i="2"/>
  <c r="D42" i="2" s="1"/>
  <c r="G41" i="2"/>
  <c r="E41" i="2"/>
  <c r="G40" i="2"/>
  <c r="E40" i="2"/>
  <c r="D40" i="2"/>
  <c r="D39" i="2"/>
  <c r="D38" i="2"/>
  <c r="D37" i="2"/>
  <c r="H35" i="2"/>
  <c r="H29" i="2" s="1"/>
  <c r="G35" i="2"/>
  <c r="G29" i="2" s="1"/>
  <c r="F35" i="2"/>
  <c r="F29" i="2" s="1"/>
  <c r="E35" i="2"/>
  <c r="D34" i="2"/>
  <c r="D33" i="2"/>
  <c r="D32" i="2"/>
  <c r="D31" i="2"/>
  <c r="D30" i="2"/>
  <c r="D28" i="2"/>
  <c r="D27" i="2"/>
  <c r="D26" i="2"/>
  <c r="D25" i="2"/>
  <c r="D24" i="2"/>
  <c r="H23" i="2"/>
  <c r="G23" i="2"/>
  <c r="F23" i="2"/>
  <c r="E23" i="2"/>
  <c r="D21" i="2"/>
  <c r="D20" i="2"/>
  <c r="D19" i="2"/>
  <c r="H18" i="2"/>
  <c r="G18" i="2"/>
  <c r="F18" i="2"/>
  <c r="E18" i="2"/>
  <c r="H15" i="2"/>
  <c r="G15" i="2"/>
  <c r="F15" i="2"/>
  <c r="E15" i="2"/>
  <c r="D13" i="2"/>
  <c r="H11" i="2"/>
  <c r="G11" i="2"/>
  <c r="F11" i="2"/>
  <c r="E11" i="2"/>
  <c r="D10" i="2"/>
  <c r="E47" i="2" l="1"/>
  <c r="D57" i="2"/>
  <c r="E88" i="2"/>
  <c r="D23" i="2"/>
  <c r="D35" i="2"/>
  <c r="D101" i="2"/>
  <c r="E9" i="2"/>
  <c r="D15" i="2"/>
  <c r="D111" i="2"/>
  <c r="E128" i="2"/>
  <c r="E127" i="2" s="1"/>
  <c r="D127" i="2" s="1"/>
  <c r="D11" i="2"/>
  <c r="D18" i="2"/>
  <c r="F47" i="2"/>
  <c r="F82" i="2" s="1"/>
  <c r="D55" i="2"/>
  <c r="D104" i="2"/>
  <c r="G47" i="2"/>
  <c r="G82" i="2" s="1"/>
  <c r="H9" i="2"/>
  <c r="H45" i="2" s="1"/>
  <c r="F9" i="2"/>
  <c r="E44" i="2"/>
  <c r="D52" i="2"/>
  <c r="G9" i="2"/>
  <c r="G45" i="2" s="1"/>
  <c r="D41" i="2"/>
  <c r="D49" i="2"/>
  <c r="D81" i="2"/>
  <c r="H94" i="2"/>
  <c r="D137" i="2"/>
  <c r="E95" i="2"/>
  <c r="D97" i="2"/>
  <c r="E29" i="2"/>
  <c r="D29" i="2" s="1"/>
  <c r="G44" i="2"/>
  <c r="E65" i="2"/>
  <c r="D65" i="2" s="1"/>
  <c r="G88" i="2"/>
  <c r="D98" i="2"/>
  <c r="E126" i="2"/>
  <c r="H88" i="2"/>
  <c r="D89" i="2"/>
  <c r="D128" i="2"/>
  <c r="D44" i="2" l="1"/>
  <c r="D9" i="2"/>
  <c r="F45" i="2"/>
  <c r="D47" i="2"/>
  <c r="D88" i="2"/>
  <c r="E45" i="2"/>
  <c r="D126" i="2"/>
  <c r="E123" i="2"/>
  <c r="E94" i="2"/>
  <c r="D94" i="2" s="1"/>
  <c r="D95" i="2"/>
  <c r="E82" i="2"/>
  <c r="D82" i="2" s="1"/>
  <c r="D45" i="2" l="1"/>
  <c r="D123" i="2"/>
  <c r="E121" i="2"/>
  <c r="D121" i="2" s="1"/>
</calcChain>
</file>

<file path=xl/sharedStrings.xml><?xml version="1.0" encoding="utf-8"?>
<sst xmlns="http://schemas.openxmlformats.org/spreadsheetml/2006/main" count="374" uniqueCount="308">
  <si>
    <t>Коды по ОКЕИ: 1000 киловатт-часов – 246, мегаватт – 215, тысяча рублей – 384</t>
  </si>
  <si>
    <t>Наименование показателя</t>
  </si>
  <si>
    <t>Код строки</t>
  </si>
  <si>
    <t>Всего</t>
  </si>
  <si>
    <t>В том числе по уровню напряжения</t>
  </si>
  <si>
    <t>ВН</t>
  </si>
  <si>
    <t>СН1</t>
  </si>
  <si>
    <t>СН2</t>
  </si>
  <si>
    <t>НН</t>
  </si>
  <si>
    <t>Собственное потребление (совмещение деятельности)</t>
  </si>
  <si>
    <t>Небаланс</t>
  </si>
  <si>
    <t>Заявленная мощность</t>
  </si>
  <si>
    <t>Максимальная мощность</t>
  </si>
  <si>
    <t>Резервируемая мощность</t>
  </si>
  <si>
    <t>по одноставочному тарифу</t>
  </si>
  <si>
    <t>АО "КМАПЖС"</t>
  </si>
  <si>
    <t>№ п/п</t>
  </si>
  <si>
    <t>I. Электроэнергия (тыс. кВт ч)</t>
  </si>
  <si>
    <t>1</t>
  </si>
  <si>
    <t>Поступление в сеть из других организаций:</t>
  </si>
  <si>
    <t>1.2</t>
  </si>
  <si>
    <t>от генерирующих компаний и блок-станций:</t>
  </si>
  <si>
    <t>1.2.1</t>
  </si>
  <si>
    <t>ООО "СОЭК"</t>
  </si>
  <si>
    <t>1.4</t>
  </si>
  <si>
    <t>от смежных сетевых организаций:</t>
  </si>
  <si>
    <t>430</t>
  </si>
  <si>
    <t>1.4.1</t>
  </si>
  <si>
    <t>АО "Белгородэнергосбыт"</t>
  </si>
  <si>
    <t>1.4.2</t>
  </si>
  <si>
    <t>ЗАО "Спецэнерго"</t>
  </si>
  <si>
    <t>1.4.3</t>
  </si>
  <si>
    <t>ОАО "Стойленский горно-обогатительный комбинат"</t>
  </si>
  <si>
    <t>4</t>
  </si>
  <si>
    <t>Отпуск из сети:</t>
  </si>
  <si>
    <t>690</t>
  </si>
  <si>
    <t>4.1</t>
  </si>
  <si>
    <t>прямым прочим потребителям по договорам оказания услуг по передаче электрической энергии, в том числе:</t>
  </si>
  <si>
    <t>700</t>
  </si>
  <si>
    <t>4.2</t>
  </si>
  <si>
    <t>потребителям ГП, ЭСО, ЭСК, в том числе:</t>
  </si>
  <si>
    <t>720</t>
  </si>
  <si>
    <t>7</t>
  </si>
  <si>
    <t>980</t>
  </si>
  <si>
    <t>8</t>
  </si>
  <si>
    <t>Общий объем потерь (фактические объемы), в том числе:</t>
  </si>
  <si>
    <t>990</t>
  </si>
  <si>
    <t>8.1</t>
  </si>
  <si>
    <t>относимые на собственное потребление (фактическое значение)</t>
  </si>
  <si>
    <t>1000</t>
  </si>
  <si>
    <t>11</t>
  </si>
  <si>
    <t>1030</t>
  </si>
  <si>
    <t>II. Мощность (МВт)</t>
  </si>
  <si>
    <t>12</t>
  </si>
  <si>
    <t>1040</t>
  </si>
  <si>
    <t>12.4</t>
  </si>
  <si>
    <t>1460</t>
  </si>
  <si>
    <t>12.4.1</t>
  </si>
  <si>
    <t>18</t>
  </si>
  <si>
    <t>2010</t>
  </si>
  <si>
    <t>22</t>
  </si>
  <si>
    <t>2060</t>
  </si>
  <si>
    <t>III. Мощность (МВт)</t>
  </si>
  <si>
    <t>23</t>
  </si>
  <si>
    <t>2070</t>
  </si>
  <si>
    <t>24</t>
  </si>
  <si>
    <t>2080</t>
  </si>
  <si>
    <t>25</t>
  </si>
  <si>
    <t>2090</t>
  </si>
  <si>
    <t>IV. Фактический полезный отпуск конечным потребителям (тыс. кВт ч; МВт)</t>
  </si>
  <si>
    <t>26</t>
  </si>
  <si>
    <t>Полезный отпуск конечным потребителям (тыс. кВт ч):</t>
  </si>
  <si>
    <t>2100</t>
  </si>
  <si>
    <t>26.1</t>
  </si>
  <si>
    <t>2110</t>
  </si>
  <si>
    <t>V. Стоимость услуг (тыс. руб.)</t>
  </si>
  <si>
    <t>29</t>
  </si>
  <si>
    <t>Стоимость услуг, оплачиваемая потребителями (конечными потребителями по прямым договорам и ТСО):</t>
  </si>
  <si>
    <t>2420</t>
  </si>
  <si>
    <t>29.1</t>
  </si>
  <si>
    <t>2430</t>
  </si>
  <si>
    <t>1.1</t>
  </si>
  <si>
    <r>
      <t xml:space="preserve">Информация об основных потребительских характеристиках регулируемых товаров (работ, услуг) субъектов естественных монополий и их соответствии государственным и иным утвержденным стандартам качества.
О балансе электрической энергии и мощности за </t>
    </r>
    <r>
      <rPr>
        <b/>
        <u/>
        <sz val="9"/>
        <color indexed="63"/>
        <rFont val="Tahoma"/>
        <family val="2"/>
        <charset val="204"/>
      </rPr>
      <t>2020</t>
    </r>
    <r>
      <rPr>
        <sz val="9"/>
        <color indexed="63"/>
        <rFont val="Tahoma"/>
        <family val="2"/>
        <charset val="204"/>
      </rPr>
      <t xml:space="preserve"> год:
Об отпуске электроэнергии в сеть и отпуске электроэнергии из сети сетевой компании по уровням напряжений, используемых для ценообразования, потребителям электрической энергии и территориальным сетевым организациям, присоединенным к сетям сетевой организации.
Об объеме переданной электроэнергии по договорам об оказании услуг по передаче электроэнергии потребителям сетевой организации в разрезе уровней напряжений, используемых для ценообразования.
О потерях электроэнергии в сетях сетевой организации в абсолютном и относительном выражении по уровням напряжения, используемым для целей ценообразования.</t>
    </r>
  </si>
  <si>
    <t>из сетей ПАО "ФСК ЕЭС"</t>
  </si>
  <si>
    <t>1.2.0</t>
  </si>
  <si>
    <t>30</t>
  </si>
  <si>
    <t>Добавить организацию</t>
  </si>
  <si>
    <t>1.3</t>
  </si>
  <si>
    <t>от несетевых организаций:</t>
  </si>
  <si>
    <t>230</t>
  </si>
  <si>
    <t>1.3.0</t>
  </si>
  <si>
    <t>2</t>
  </si>
  <si>
    <t>Поступление в сеть из других уровней напряжения (трансформация)</t>
  </si>
  <si>
    <t>630</t>
  </si>
  <si>
    <t>2.1</t>
  </si>
  <si>
    <t>640</t>
  </si>
  <si>
    <t>2.2</t>
  </si>
  <si>
    <t>650</t>
  </si>
  <si>
    <t>2.3</t>
  </si>
  <si>
    <t>660</t>
  </si>
  <si>
    <t>2.4</t>
  </si>
  <si>
    <t xml:space="preserve">НН </t>
  </si>
  <si>
    <t>670</t>
  </si>
  <si>
    <t>3</t>
  </si>
  <si>
    <t>Генерация на установках организации (совмещение деятельности)</t>
  </si>
  <si>
    <t>680</t>
  </si>
  <si>
    <t>4.1.1</t>
  </si>
  <si>
    <t>потребителям, опосредованно подключенным к шинам генераторов</t>
  </si>
  <si>
    <t>710</t>
  </si>
  <si>
    <t>4.2.1</t>
  </si>
  <si>
    <t>прочим потребителям, в том числе:</t>
  </si>
  <si>
    <t>730</t>
  </si>
  <si>
    <t>4.2.1.1</t>
  </si>
  <si>
    <t>740</t>
  </si>
  <si>
    <t>4.3</t>
  </si>
  <si>
    <t>смежным сетевым организациям:</t>
  </si>
  <si>
    <t>750</t>
  </si>
  <si>
    <t>4.4</t>
  </si>
  <si>
    <t>населению и приравненным к нему категориям</t>
  </si>
  <si>
    <t>950</t>
  </si>
  <si>
    <t>5</t>
  </si>
  <si>
    <t>Отпуск в сеть других уровней напряжения</t>
  </si>
  <si>
    <t>960</t>
  </si>
  <si>
    <t>6</t>
  </si>
  <si>
    <t>Хозяйственные нужды организации</t>
  </si>
  <si>
    <t>970</t>
  </si>
  <si>
    <t>9</t>
  </si>
  <si>
    <t>Нормативные потери (объемы потерь учтенные в сводном прогнозном балансе)</t>
  </si>
  <si>
    <t>1010</t>
  </si>
  <si>
    <t>10</t>
  </si>
  <si>
    <t>Объем превышения фактических объемов потерь электрической энергии над объемами потерь, учтенными в сводном прогнозном балансе за соответствующий расчетный период</t>
  </si>
  <si>
    <t>1020</t>
  </si>
  <si>
    <t>12.1</t>
  </si>
  <si>
    <t>1050</t>
  </si>
  <si>
    <t>12.2</t>
  </si>
  <si>
    <t>1060</t>
  </si>
  <si>
    <t>12.2.0</t>
  </si>
  <si>
    <t>12.3</t>
  </si>
  <si>
    <t>1260</t>
  </si>
  <si>
    <t>12.3.0</t>
  </si>
  <si>
    <t>12.4.0</t>
  </si>
  <si>
    <t>13</t>
  </si>
  <si>
    <t>1660</t>
  </si>
  <si>
    <t>13.1</t>
  </si>
  <si>
    <t>1670</t>
  </si>
  <si>
    <t>13.2</t>
  </si>
  <si>
    <t>1680</t>
  </si>
  <si>
    <t>13.3</t>
  </si>
  <si>
    <t>1690</t>
  </si>
  <si>
    <t>13.4</t>
  </si>
  <si>
    <t>1700</t>
  </si>
  <si>
    <t>14</t>
  </si>
  <si>
    <t>1710</t>
  </si>
  <si>
    <t>15</t>
  </si>
  <si>
    <t>1720</t>
  </si>
  <si>
    <t>15.1</t>
  </si>
  <si>
    <t>1730</t>
  </si>
  <si>
    <t>15.1.1</t>
  </si>
  <si>
    <t>1740</t>
  </si>
  <si>
    <t>15.2</t>
  </si>
  <si>
    <t>1750</t>
  </si>
  <si>
    <t>15.2.1</t>
  </si>
  <si>
    <t>1760</t>
  </si>
  <si>
    <t>15.2.1.1</t>
  </si>
  <si>
    <t>1770</t>
  </si>
  <si>
    <t>15.3</t>
  </si>
  <si>
    <t>1780</t>
  </si>
  <si>
    <t>15.3.0</t>
  </si>
  <si>
    <t>15.4</t>
  </si>
  <si>
    <t>1980</t>
  </si>
  <si>
    <t>16</t>
  </si>
  <si>
    <t>1990</t>
  </si>
  <si>
    <t>17</t>
  </si>
  <si>
    <t>2000</t>
  </si>
  <si>
    <t>19</t>
  </si>
  <si>
    <t>2020</t>
  </si>
  <si>
    <t>19.1</t>
  </si>
  <si>
    <t>относимые на собственное потребление</t>
  </si>
  <si>
    <t>2030</t>
  </si>
  <si>
    <t>20</t>
  </si>
  <si>
    <t>2040</t>
  </si>
  <si>
    <t>21</t>
  </si>
  <si>
    <t>2050</t>
  </si>
  <si>
    <t>26.2</t>
  </si>
  <si>
    <t>по двухставочному тарифу:</t>
  </si>
  <si>
    <t>2120</t>
  </si>
  <si>
    <t>26.2.1</t>
  </si>
  <si>
    <t>мощность (МВт), в том числе:</t>
  </si>
  <si>
    <t>2130</t>
  </si>
  <si>
    <t>26.2.1.1</t>
  </si>
  <si>
    <t>опосредованно подключенным к шинам генераторов (МВт)</t>
  </si>
  <si>
    <t>2140</t>
  </si>
  <si>
    <t>26.2.2</t>
  </si>
  <si>
    <t>компенсация потерь (тыс. кВт ч)</t>
  </si>
  <si>
    <t>2150</t>
  </si>
  <si>
    <t>27</t>
  </si>
  <si>
    <t>Полезный отпуск потребителям ГП, ЭСО (тыс. кВт ч):</t>
  </si>
  <si>
    <t>2160</t>
  </si>
  <si>
    <t>27.1</t>
  </si>
  <si>
    <t>по одноставочному тарифу:</t>
  </si>
  <si>
    <t>2170</t>
  </si>
  <si>
    <t>27.1.1</t>
  </si>
  <si>
    <t>прочим потребителям</t>
  </si>
  <si>
    <t>2180</t>
  </si>
  <si>
    <t>27.1.2</t>
  </si>
  <si>
    <t>населению и приравненным к нему категориям потребителей:</t>
  </si>
  <si>
    <t>2190</t>
  </si>
  <si>
    <t>27.1.2.1</t>
  </si>
  <si>
    <t>Населению, проживающему в городских населенных пунктах в домах, не оборудованных в установленном порядке стационарными электроплитами и (или) электроотопительными установками и приравненным к нему категориям потребителей:</t>
  </si>
  <si>
    <t>2200</t>
  </si>
  <si>
    <t>27.1.2.1.1</t>
  </si>
  <si>
    <t>в пределах социальной нормы потребления</t>
  </si>
  <si>
    <t>2210</t>
  </si>
  <si>
    <t>27.1.2.1.2</t>
  </si>
  <si>
    <t>сверх социальной нормы потребления</t>
  </si>
  <si>
    <t>2220</t>
  </si>
  <si>
    <t>27.1.2.2</t>
  </si>
  <si>
    <t>Населению, проживающему в городских населенных пунктах в домах, оборудованных в установленном порядке стационарными электроплитами и электроотопительными установками и приравненным к нему категориям потребителей:</t>
  </si>
  <si>
    <t>2230</t>
  </si>
  <si>
    <t>27.1.2.2.1</t>
  </si>
  <si>
    <t>2240</t>
  </si>
  <si>
    <t>27.1.2.2.2</t>
  </si>
  <si>
    <t>2250</t>
  </si>
  <si>
    <t>27.1.2.3</t>
  </si>
  <si>
    <t>Населению, проживающему в сельских населенных пунктах и приравненным к нему потребителям:</t>
  </si>
  <si>
    <t>2260</t>
  </si>
  <si>
    <t>27.1.2.3.1</t>
  </si>
  <si>
    <t>2270</t>
  </si>
  <si>
    <t>27.1.2.3.2</t>
  </si>
  <si>
    <t>2280</t>
  </si>
  <si>
    <t>27.1.2.4</t>
  </si>
  <si>
    <t>Садоводческим, огородническим или дачным некоммерческим объединениям граждан</t>
  </si>
  <si>
    <t>2290</t>
  </si>
  <si>
    <t>27.1.2.5</t>
  </si>
  <si>
    <t>Религиозным организациям</t>
  </si>
  <si>
    <t>2300</t>
  </si>
  <si>
    <t>27.1.2.6</t>
  </si>
  <si>
    <t>Юридическим лицам приобретающим электроэнергию в целях потребления на коммунально-бытовые нужды в населенных пунктах, жилых зонах при воинских частях и в целях потребления осужденными в помещениях для их содержания</t>
  </si>
  <si>
    <t>2310</t>
  </si>
  <si>
    <t>27.1.2.7</t>
  </si>
  <si>
    <t>Некоммерческим объединениям граждан (гаражно-строительные, гаражные кооперативы) и хозяйственные постройки физических лиц</t>
  </si>
  <si>
    <t>2320</t>
  </si>
  <si>
    <t>27.2</t>
  </si>
  <si>
    <t>по двухставочному тарифу (прочие потребители):</t>
  </si>
  <si>
    <t>2330</t>
  </si>
  <si>
    <t>27.2.1</t>
  </si>
  <si>
    <t>2340</t>
  </si>
  <si>
    <t>27.2.1.1</t>
  </si>
  <si>
    <t xml:space="preserve"> опосредованно подключенным к шинам генераторов (МВт)</t>
  </si>
  <si>
    <t>2350</t>
  </si>
  <si>
    <t>27.2.2</t>
  </si>
  <si>
    <t>2360</t>
  </si>
  <si>
    <t>28</t>
  </si>
  <si>
    <t>Оплачиваемый сетевыми организациями объем оказанных услуг по индивидуальному тарифу:</t>
  </si>
  <si>
    <t>2370</t>
  </si>
  <si>
    <t>28.1</t>
  </si>
  <si>
    <t>2380</t>
  </si>
  <si>
    <t>28.2</t>
  </si>
  <si>
    <t>2390</t>
  </si>
  <si>
    <t>28.2.1</t>
  </si>
  <si>
    <t>мощность (МВт)</t>
  </si>
  <si>
    <t>2400</t>
  </si>
  <si>
    <t>28.2.2</t>
  </si>
  <si>
    <t>2410</t>
  </si>
  <si>
    <t>29.2</t>
  </si>
  <si>
    <t>2440</t>
  </si>
  <si>
    <t>29.2.1</t>
  </si>
  <si>
    <t>мощность, в том числе:</t>
  </si>
  <si>
    <t>2450</t>
  </si>
  <si>
    <t>29.2.1.1</t>
  </si>
  <si>
    <t>опосредованно потребителям с шин генераторов</t>
  </si>
  <si>
    <t>2460</t>
  </si>
  <si>
    <t>29.2.2</t>
  </si>
  <si>
    <t>компенсация потерь</t>
  </si>
  <si>
    <t>2470</t>
  </si>
  <si>
    <t>Стоимость услуг, оплачиваемая ГП, ЭСО:</t>
  </si>
  <si>
    <t>2480</t>
  </si>
  <si>
    <t>30.1</t>
  </si>
  <si>
    <t>2490</t>
  </si>
  <si>
    <t>30.1.1</t>
  </si>
  <si>
    <t>2500</t>
  </si>
  <si>
    <t>30.1.2</t>
  </si>
  <si>
    <t>2510</t>
  </si>
  <si>
    <t>30.1.2.1</t>
  </si>
  <si>
    <t>2520</t>
  </si>
  <si>
    <t>30.1.2.2</t>
  </si>
  <si>
    <t xml:space="preserve">сверх социальной нормы потребления </t>
  </si>
  <si>
    <t>2530</t>
  </si>
  <si>
    <t>30.2</t>
  </si>
  <si>
    <t>2540</t>
  </si>
  <si>
    <t>30.2.1</t>
  </si>
  <si>
    <t>2550</t>
  </si>
  <si>
    <t>30.2.1.1</t>
  </si>
  <si>
    <t>2560</t>
  </si>
  <si>
    <t>30.2.2</t>
  </si>
  <si>
    <t>2570</t>
  </si>
  <si>
    <t>31</t>
  </si>
  <si>
    <t>Стоимость услуг, оплачиваемых сетевыми организациями по индивидуальному тарифу:</t>
  </si>
  <si>
    <t>2580</t>
  </si>
  <si>
    <t>31.1</t>
  </si>
  <si>
    <t>2590</t>
  </si>
  <si>
    <t>31.2</t>
  </si>
  <si>
    <t>2600</t>
  </si>
  <si>
    <t>31.2.1</t>
  </si>
  <si>
    <t>мощность</t>
  </si>
  <si>
    <t>2610</t>
  </si>
  <si>
    <t>31.2.2</t>
  </si>
  <si>
    <t>2620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</si>
</sst>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0"/>
    <numFmt numFmtId="165" formatCode="_-* #,##0.00[$€-1]_-;\-* #,##0.00[$€-1]_-;_-* &quot;-&quot;??[$€-1]_-"/>
    <numFmt numFmtId="166" formatCode="&quot;$&quot;#,##0_);[Red]\(&quot;$&quot;#,##0\)"/>
    <numFmt numFmtId="167" formatCode="#,##0.0"/>
    <numFmt numFmtId="168" formatCode="#,##0.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9"/>
      <color indexed="63"/>
      <name val="Tahoma"/>
      <family val="2"/>
      <charset val="204"/>
    </font>
    <font>
      <b/>
      <sz val="9"/>
      <color indexed="63"/>
      <name val="Tahoma"/>
      <family val="2"/>
      <charset val="204"/>
    </font>
    <font>
      <sz val="11"/>
      <color indexed="8"/>
      <name val="Calibri"/>
      <family val="2"/>
      <charset val="204"/>
    </font>
    <font>
      <sz val="9"/>
      <name val="Tahoma"/>
      <family val="2"/>
      <charset val="204"/>
    </font>
    <font>
      <sz val="10"/>
      <name val="Tahoma"/>
      <family val="2"/>
      <charset val="204"/>
    </font>
    <font>
      <sz val="10"/>
      <name val="Helv"/>
    </font>
    <font>
      <sz val="10"/>
      <name val="Helv"/>
      <charset val="204"/>
    </font>
    <font>
      <sz val="8"/>
      <name val="Arial"/>
      <family val="2"/>
      <charset val="204"/>
    </font>
    <font>
      <sz val="10"/>
      <name val="MS Sans Serif"/>
      <family val="2"/>
      <charset val="204"/>
    </font>
    <font>
      <sz val="8"/>
      <name val="Palatino"/>
      <family val="1"/>
    </font>
    <font>
      <u/>
      <sz val="10"/>
      <color indexed="36"/>
      <name val="Arial Cyr"/>
      <charset val="204"/>
    </font>
    <font>
      <u/>
      <sz val="10"/>
      <color indexed="12"/>
      <name val="Arial Cyr"/>
      <charset val="204"/>
    </font>
    <font>
      <sz val="12"/>
      <name val="Arial"/>
      <family val="2"/>
      <charset val="204"/>
    </font>
    <font>
      <sz val="8"/>
      <name val="Helv"/>
      <charset val="204"/>
    </font>
    <font>
      <sz val="11"/>
      <name val="Tahoma"/>
      <family val="2"/>
      <charset val="204"/>
    </font>
    <font>
      <u/>
      <sz val="9"/>
      <color indexed="12"/>
      <name val="Tahoma"/>
      <family val="2"/>
      <charset val="204"/>
    </font>
    <font>
      <b/>
      <u/>
      <sz val="9"/>
      <color indexed="12"/>
      <name val="Tahoma"/>
      <family val="2"/>
      <charset val="204"/>
    </font>
    <font>
      <u/>
      <sz val="9"/>
      <color rgb="FF333399"/>
      <name val="Tahoma"/>
      <family val="2"/>
      <charset val="204"/>
    </font>
    <font>
      <b/>
      <sz val="14"/>
      <name val="Franklin Gothic Medium"/>
      <family val="2"/>
      <charset val="204"/>
    </font>
    <font>
      <b/>
      <sz val="9"/>
      <name val="Tahoma"/>
      <family val="2"/>
      <charset val="204"/>
    </font>
    <font>
      <sz val="9"/>
      <color indexed="11"/>
      <name val="Tahoma"/>
      <family val="2"/>
      <charset val="204"/>
    </font>
    <font>
      <b/>
      <u/>
      <sz val="9"/>
      <color indexed="63"/>
      <name val="Tahoma"/>
      <family val="2"/>
      <charset val="204"/>
    </font>
    <font>
      <sz val="9"/>
      <color indexed="23"/>
      <name val="Tahoma"/>
      <family val="2"/>
      <charset val="204"/>
    </font>
    <font>
      <sz val="9"/>
      <color theme="0"/>
      <name val="Tahoma"/>
      <family val="2"/>
      <charset val="204"/>
    </font>
    <font>
      <b/>
      <sz val="9"/>
      <color indexed="62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</patternFill>
    </fill>
    <fill>
      <patternFill patternType="solid">
        <fgColor indexed="5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lightDown">
        <fgColor indexed="22"/>
      </patternFill>
    </fill>
  </fills>
  <borders count="1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ck">
        <color indexed="23"/>
      </left>
      <right style="thick">
        <color indexed="23"/>
      </right>
      <top style="thick">
        <color indexed="23"/>
      </top>
      <bottom style="thick">
        <color indexed="23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</borders>
  <cellStyleXfs count="48">
    <xf numFmtId="0" fontId="0" fillId="0" borderId="0"/>
    <xf numFmtId="0" fontId="2" fillId="0" borderId="0"/>
    <xf numFmtId="0" fontId="5" fillId="0" borderId="0"/>
    <xf numFmtId="49" fontId="6" fillId="0" borderId="0" applyBorder="0">
      <alignment vertical="top"/>
    </xf>
    <xf numFmtId="0" fontId="2" fillId="0" borderId="0"/>
    <xf numFmtId="0" fontId="8" fillId="0" borderId="0"/>
    <xf numFmtId="165" fontId="8" fillId="0" borderId="0"/>
    <xf numFmtId="0" fontId="9" fillId="0" borderId="0"/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38" fontId="10" fillId="0" borderId="0">
      <alignment vertical="top"/>
    </xf>
    <xf numFmtId="0" fontId="7" fillId="0" borderId="2" applyNumberFormat="0" applyAlignment="0">
      <protection locked="0"/>
    </xf>
    <xf numFmtId="166" fontId="11" fillId="0" borderId="0" applyFont="0" applyFill="0" applyBorder="0" applyAlignment="0" applyProtection="0"/>
    <xf numFmtId="167" fontId="6" fillId="3" borderId="0">
      <protection locked="0"/>
    </xf>
    <xf numFmtId="0" fontId="12" fillId="0" borderId="0" applyFill="0" applyBorder="0" applyProtection="0">
      <alignment vertical="center"/>
    </xf>
    <xf numFmtId="168" fontId="6" fillId="3" borderId="0">
      <protection locked="0"/>
    </xf>
    <xf numFmtId="164" fontId="6" fillId="3" borderId="0"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7" fillId="4" borderId="2" applyNumberFormat="0" applyAlignment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/>
    <xf numFmtId="0" fontId="16" fillId="0" borderId="0"/>
    <xf numFmtId="0" fontId="12" fillId="0" borderId="0" applyFill="0" applyBorder="0" applyProtection="0">
      <alignment vertical="center"/>
    </xf>
    <xf numFmtId="0" fontId="12" fillId="0" borderId="0" applyFill="0" applyBorder="0" applyProtection="0">
      <alignment vertical="center"/>
    </xf>
    <xf numFmtId="49" fontId="17" fillId="5" borderId="3" applyNumberFormat="0">
      <alignment horizontal="center"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0" borderId="0" applyBorder="0">
      <alignment horizontal="center" vertical="center" wrapText="1"/>
    </xf>
    <xf numFmtId="0" fontId="22" fillId="0" borderId="4" applyBorder="0">
      <alignment horizontal="center" vertical="center" wrapText="1"/>
    </xf>
    <xf numFmtId="0" fontId="1" fillId="0" borderId="0"/>
    <xf numFmtId="0" fontId="1" fillId="0" borderId="0"/>
    <xf numFmtId="0" fontId="6" fillId="0" borderId="0">
      <alignment horizontal="left" vertical="center"/>
    </xf>
    <xf numFmtId="0" fontId="23" fillId="6" borderId="0" applyNumberFormat="0" applyBorder="0" applyAlignment="0">
      <alignment horizontal="left" vertical="center"/>
    </xf>
    <xf numFmtId="49" fontId="6" fillId="6" borderId="0" applyBorder="0">
      <alignment vertical="top"/>
    </xf>
    <xf numFmtId="1" fontId="1" fillId="0" borderId="0"/>
    <xf numFmtId="0" fontId="2" fillId="0" borderId="0"/>
    <xf numFmtId="0" fontId="2" fillId="0" borderId="0"/>
    <xf numFmtId="0" fontId="2" fillId="0" borderId="0"/>
  </cellStyleXfs>
  <cellXfs count="56">
    <xf numFmtId="0" fontId="0" fillId="0" borderId="0" xfId="0"/>
    <xf numFmtId="0" fontId="3" fillId="0" borderId="0" xfId="1" applyFont="1" applyAlignment="1" applyProtection="1">
      <alignment vertical="center"/>
    </xf>
    <xf numFmtId="0" fontId="4" fillId="0" borderId="0" xfId="1" applyFont="1" applyFill="1" applyBorder="1" applyAlignment="1" applyProtection="1">
      <alignment horizontal="center" vertical="center"/>
    </xf>
    <xf numFmtId="49" fontId="3" fillId="0" borderId="1" xfId="3" applyFont="1" applyBorder="1" applyAlignment="1">
      <alignment horizontal="center" vertical="center" wrapText="1"/>
    </xf>
    <xf numFmtId="168" fontId="3" fillId="3" borderId="1" xfId="3" applyNumberFormat="1" applyFont="1" applyFill="1" applyBorder="1" applyAlignment="1" applyProtection="1">
      <alignment horizontal="right" vertical="center"/>
      <protection locked="0"/>
    </xf>
    <xf numFmtId="168" fontId="3" fillId="3" borderId="1" xfId="1" applyNumberFormat="1" applyFont="1" applyFill="1" applyBorder="1" applyAlignment="1" applyProtection="1">
      <alignment horizontal="right" vertical="center"/>
      <protection locked="0"/>
    </xf>
    <xf numFmtId="0" fontId="3" fillId="0" borderId="0" xfId="1" applyFont="1" applyBorder="1" applyAlignment="1" applyProtection="1">
      <alignment vertical="center"/>
    </xf>
    <xf numFmtId="49" fontId="3" fillId="0" borderId="0" xfId="3" applyFont="1" applyBorder="1" applyAlignment="1">
      <alignment horizontal="right" vertical="center"/>
    </xf>
    <xf numFmtId="0" fontId="3" fillId="0" borderId="9" xfId="4" applyFont="1" applyBorder="1" applyAlignment="1" applyProtection="1">
      <alignment horizontal="center" vertical="center" wrapText="1"/>
    </xf>
    <xf numFmtId="0" fontId="25" fillId="0" borderId="0" xfId="1" applyFont="1" applyBorder="1" applyAlignment="1" applyProtection="1">
      <alignment horizontal="center" vertical="center" wrapText="1"/>
    </xf>
    <xf numFmtId="49" fontId="3" fillId="0" borderId="9" xfId="3" applyNumberFormat="1" applyFont="1" applyBorder="1" applyAlignment="1" applyProtection="1">
      <alignment vertical="center"/>
    </xf>
    <xf numFmtId="49" fontId="3" fillId="8" borderId="1" xfId="3" applyFont="1" applyFill="1" applyBorder="1" applyAlignment="1">
      <alignment vertical="center" wrapText="1"/>
    </xf>
    <xf numFmtId="168" fontId="3" fillId="2" borderId="1" xfId="3" applyNumberFormat="1" applyFont="1" applyFill="1" applyBorder="1" applyAlignment="1" applyProtection="1">
      <alignment horizontal="right" vertical="center"/>
    </xf>
    <xf numFmtId="49" fontId="3" fillId="0" borderId="1" xfId="3" applyFont="1" applyBorder="1" applyAlignment="1">
      <alignment horizontal="left" vertical="center" wrapText="1" indent="1"/>
    </xf>
    <xf numFmtId="0" fontId="3" fillId="9" borderId="8" xfId="45" applyFont="1" applyFill="1" applyBorder="1" applyAlignment="1" applyProtection="1">
      <alignment horizontal="left" vertical="center"/>
    </xf>
    <xf numFmtId="0" fontId="0" fillId="10" borderId="9" xfId="46" applyNumberFormat="1" applyFont="1" applyFill="1" applyBorder="1" applyAlignment="1" applyProtection="1">
      <alignment horizontal="left" vertical="center" wrapText="1" indent="2"/>
    </xf>
    <xf numFmtId="0" fontId="3" fillId="0" borderId="8" xfId="3" applyNumberFormat="1" applyFont="1" applyBorder="1" applyAlignment="1">
      <alignment horizontal="center" vertical="center" wrapText="1"/>
    </xf>
    <xf numFmtId="168" fontId="3" fillId="2" borderId="8" xfId="3" applyNumberFormat="1" applyFont="1" applyFill="1" applyBorder="1" applyAlignment="1" applyProtection="1">
      <alignment horizontal="right" vertical="center"/>
    </xf>
    <xf numFmtId="168" fontId="3" fillId="3" borderId="8" xfId="3" applyNumberFormat="1" applyFont="1" applyFill="1" applyBorder="1" applyAlignment="1" applyProtection="1">
      <alignment horizontal="right" vertical="center"/>
      <protection locked="0"/>
    </xf>
    <xf numFmtId="168" fontId="3" fillId="3" borderId="9" xfId="3" applyNumberFormat="1" applyFont="1" applyFill="1" applyBorder="1" applyAlignment="1" applyProtection="1">
      <alignment horizontal="right" vertical="center"/>
      <protection locked="0"/>
    </xf>
    <xf numFmtId="49" fontId="3" fillId="0" borderId="1" xfId="3" applyFont="1" applyFill="1" applyBorder="1" applyAlignment="1" applyProtection="1">
      <alignment horizontal="center" vertical="center" wrapText="1"/>
    </xf>
    <xf numFmtId="49" fontId="3" fillId="0" borderId="9" xfId="1" applyNumberFormat="1" applyFont="1" applyBorder="1" applyAlignment="1" applyProtection="1">
      <alignment vertical="center"/>
    </xf>
    <xf numFmtId="168" fontId="3" fillId="2" borderId="1" xfId="1" applyNumberFormat="1" applyFont="1" applyFill="1" applyBorder="1" applyAlignment="1" applyProtection="1">
      <alignment horizontal="right" vertical="center"/>
    </xf>
    <xf numFmtId="0" fontId="3" fillId="0" borderId="5" xfId="1" applyFont="1" applyBorder="1" applyAlignment="1" applyProtection="1">
      <alignment vertical="center"/>
    </xf>
    <xf numFmtId="0" fontId="3" fillId="0" borderId="8" xfId="4" applyFont="1" applyBorder="1" applyAlignment="1" applyProtection="1">
      <alignment horizontal="center" vertical="center" wrapText="1"/>
    </xf>
    <xf numFmtId="49" fontId="26" fillId="0" borderId="8" xfId="3" applyNumberFormat="1" applyFont="1" applyBorder="1" applyAlignment="1" applyProtection="1">
      <alignment vertical="center"/>
    </xf>
    <xf numFmtId="49" fontId="3" fillId="0" borderId="12" xfId="3" applyFont="1" applyFill="1" applyBorder="1" applyAlignment="1" applyProtection="1">
      <alignment horizontal="left" vertical="center" wrapText="1" indent="1"/>
    </xf>
    <xf numFmtId="49" fontId="26" fillId="0" borderId="12" xfId="3" applyFont="1" applyFill="1" applyBorder="1" applyAlignment="1" applyProtection="1">
      <alignment horizontal="center" vertical="center" wrapText="1"/>
    </xf>
    <xf numFmtId="164" fontId="3" fillId="0" borderId="12" xfId="3" applyNumberFormat="1" applyFont="1" applyFill="1" applyBorder="1" applyAlignment="1" applyProtection="1">
      <alignment horizontal="right" vertical="center"/>
    </xf>
    <xf numFmtId="49" fontId="27" fillId="11" borderId="8" xfId="0" applyNumberFormat="1" applyFont="1" applyFill="1" applyBorder="1" applyAlignment="1" applyProtection="1">
      <alignment horizontal="center" vertical="top"/>
    </xf>
    <xf numFmtId="0" fontId="27" fillId="11" borderId="10" xfId="0" applyFont="1" applyFill="1" applyBorder="1" applyAlignment="1" applyProtection="1">
      <alignment horizontal="left" vertical="center" indent="1"/>
    </xf>
    <xf numFmtId="0" fontId="27" fillId="11" borderId="10" xfId="0" applyFont="1" applyFill="1" applyBorder="1" applyAlignment="1" applyProtection="1">
      <alignment horizontal="center" vertical="top"/>
    </xf>
    <xf numFmtId="0" fontId="27" fillId="11" borderId="11" xfId="0" applyFont="1" applyFill="1" applyBorder="1" applyAlignment="1" applyProtection="1">
      <alignment horizontal="center" vertical="top"/>
    </xf>
    <xf numFmtId="164" fontId="3" fillId="0" borderId="1" xfId="3" applyNumberFormat="1" applyFont="1" applyFill="1" applyBorder="1" applyAlignment="1" applyProtection="1">
      <alignment horizontal="right" vertical="center"/>
    </xf>
    <xf numFmtId="49" fontId="3" fillId="8" borderId="1" xfId="3" applyFont="1" applyFill="1" applyBorder="1" applyAlignment="1">
      <alignment horizontal="left" vertical="center" wrapText="1"/>
    </xf>
    <xf numFmtId="49" fontId="3" fillId="0" borderId="1" xfId="3" applyFont="1" applyBorder="1" applyAlignment="1">
      <alignment horizontal="left" vertical="center" wrapText="1" indent="2"/>
    </xf>
    <xf numFmtId="49" fontId="3" fillId="0" borderId="1" xfId="3" applyFont="1" applyBorder="1" applyAlignment="1">
      <alignment horizontal="left" vertical="center" wrapText="1" indent="3"/>
    </xf>
    <xf numFmtId="0" fontId="27" fillId="11" borderId="8" xfId="0" applyFont="1" applyFill="1" applyBorder="1" applyAlignment="1" applyProtection="1">
      <alignment horizontal="center" vertical="top"/>
    </xf>
    <xf numFmtId="49" fontId="3" fillId="0" borderId="1" xfId="3" applyFont="1" applyFill="1" applyBorder="1" applyAlignment="1" applyProtection="1">
      <alignment horizontal="left" vertical="center" wrapText="1" indent="1"/>
    </xf>
    <xf numFmtId="168" fontId="3" fillId="0" borderId="1" xfId="3" applyNumberFormat="1" applyFont="1" applyFill="1" applyBorder="1" applyAlignment="1" applyProtection="1">
      <alignment horizontal="right" vertical="center"/>
    </xf>
    <xf numFmtId="168" fontId="3" fillId="2" borderId="1" xfId="47" applyNumberFormat="1" applyFont="1" applyFill="1" applyBorder="1" applyAlignment="1" applyProtection="1">
      <alignment horizontal="right" vertical="center"/>
    </xf>
    <xf numFmtId="49" fontId="3" fillId="0" borderId="1" xfId="3" applyFont="1" applyBorder="1" applyAlignment="1">
      <alignment horizontal="left" vertical="center" wrapText="1" indent="4"/>
    </xf>
    <xf numFmtId="168" fontId="3" fillId="3" borderId="1" xfId="47" applyNumberFormat="1" applyFont="1" applyFill="1" applyBorder="1" applyAlignment="1" applyProtection="1">
      <alignment horizontal="right" vertical="center"/>
      <protection locked="0"/>
    </xf>
    <xf numFmtId="168" fontId="3" fillId="3" borderId="1" xfId="1" applyNumberFormat="1" applyFont="1" applyFill="1" applyBorder="1" applyAlignment="1" applyProtection="1">
      <alignment horizontal="right" vertical="center" wrapText="1"/>
      <protection locked="0"/>
    </xf>
    <xf numFmtId="168" fontId="3" fillId="2" borderId="1" xfId="1" applyNumberFormat="1" applyFont="1" applyFill="1" applyBorder="1" applyAlignment="1" applyProtection="1">
      <alignment horizontal="right" vertical="center" wrapText="1"/>
    </xf>
    <xf numFmtId="168" fontId="3" fillId="3" borderId="9" xfId="1" applyNumberFormat="1" applyFont="1" applyFill="1" applyBorder="1" applyAlignment="1" applyProtection="1">
      <alignment horizontal="right" vertical="center" wrapText="1"/>
      <protection locked="0"/>
    </xf>
    <xf numFmtId="0" fontId="3" fillId="0" borderId="0" xfId="2" applyFont="1" applyFill="1" applyBorder="1" applyAlignment="1" applyProtection="1">
      <alignment horizontal="center" vertical="center" wrapText="1"/>
    </xf>
    <xf numFmtId="0" fontId="3" fillId="0" borderId="6" xfId="1" applyFont="1" applyBorder="1" applyAlignment="1" applyProtection="1">
      <alignment horizontal="center" vertical="center" wrapText="1"/>
    </xf>
    <xf numFmtId="0" fontId="3" fillId="0" borderId="7" xfId="1" applyFont="1" applyBorder="1" applyAlignment="1" applyProtection="1">
      <alignment horizontal="center" vertical="center" wrapText="1"/>
    </xf>
    <xf numFmtId="0" fontId="3" fillId="0" borderId="1" xfId="4" applyFont="1" applyBorder="1" applyAlignment="1" applyProtection="1">
      <alignment horizontal="center" vertical="center" wrapText="1"/>
    </xf>
    <xf numFmtId="0" fontId="3" fillId="0" borderId="8" xfId="4" applyFont="1" applyBorder="1" applyAlignment="1" applyProtection="1">
      <alignment horizontal="center" vertical="center" wrapText="1"/>
    </xf>
    <xf numFmtId="0" fontId="3" fillId="0" borderId="6" xfId="4" applyFont="1" applyBorder="1" applyAlignment="1" applyProtection="1">
      <alignment horizontal="center" vertical="center" wrapText="1"/>
    </xf>
    <xf numFmtId="49" fontId="3" fillId="7" borderId="8" xfId="3" applyFont="1" applyFill="1" applyBorder="1" applyAlignment="1">
      <alignment horizontal="center" vertical="center"/>
    </xf>
    <xf numFmtId="49" fontId="3" fillId="7" borderId="10" xfId="3" applyFont="1" applyFill="1" applyBorder="1" applyAlignment="1">
      <alignment horizontal="center" vertical="center"/>
    </xf>
    <xf numFmtId="49" fontId="3" fillId="7" borderId="11" xfId="3" applyFont="1" applyFill="1" applyBorder="1" applyAlignment="1">
      <alignment horizontal="center" vertical="center"/>
    </xf>
    <xf numFmtId="0" fontId="4" fillId="0" borderId="0" xfId="2" applyFont="1" applyFill="1" applyBorder="1" applyAlignment="1" applyProtection="1">
      <alignment horizontal="center" vertical="center"/>
    </xf>
  </cellXfs>
  <cellStyles count="48">
    <cellStyle name=" 1" xfId="5" xr:uid="{00000000-0005-0000-0000-000000000000}"/>
    <cellStyle name=" 1 2" xfId="6" xr:uid="{00000000-0005-0000-0000-000001000000}"/>
    <cellStyle name=" 1_Stage1" xfId="7" xr:uid="{00000000-0005-0000-0000-000002000000}"/>
    <cellStyle name="_Model_RAB Мой_PR.PROG.WARM.NOTCOMBI.2012.2.16_v1.4(04.04.11) " xfId="8" xr:uid="{00000000-0005-0000-0000-000003000000}"/>
    <cellStyle name="_Model_RAB Мой_Книга2_PR.PROG.WARM.NOTCOMBI.2012.2.16_v1.4(04.04.11) " xfId="9" xr:uid="{00000000-0005-0000-0000-000004000000}"/>
    <cellStyle name="_Model_RAB_MRSK_svod_PR.PROG.WARM.NOTCOMBI.2012.2.16_v1.4(04.04.11) " xfId="10" xr:uid="{00000000-0005-0000-0000-000005000000}"/>
    <cellStyle name="_Model_RAB_MRSK_svod_Книга2_PR.PROG.WARM.NOTCOMBI.2012.2.16_v1.4(04.04.11) " xfId="11" xr:uid="{00000000-0005-0000-0000-000006000000}"/>
    <cellStyle name="_МОДЕЛЬ_1 (2)_PR.PROG.WARM.NOTCOMBI.2012.2.16_v1.4(04.04.11) " xfId="12" xr:uid="{00000000-0005-0000-0000-000007000000}"/>
    <cellStyle name="_МОДЕЛЬ_1 (2)_Книга2_PR.PROG.WARM.NOTCOMBI.2012.2.16_v1.4(04.04.11) " xfId="13" xr:uid="{00000000-0005-0000-0000-000008000000}"/>
    <cellStyle name="_пр 5 тариф RAB_PR.PROG.WARM.NOTCOMBI.2012.2.16_v1.4(04.04.11) " xfId="14" xr:uid="{00000000-0005-0000-0000-000009000000}"/>
    <cellStyle name="_пр 5 тариф RAB_Книга2_PR.PROG.WARM.NOTCOMBI.2012.2.16_v1.4(04.04.11) " xfId="15" xr:uid="{00000000-0005-0000-0000-00000A000000}"/>
    <cellStyle name="_Расчет RAB_22072008_PR.PROG.WARM.NOTCOMBI.2012.2.16_v1.4(04.04.11) " xfId="16" xr:uid="{00000000-0005-0000-0000-00000B000000}"/>
    <cellStyle name="_Расчет RAB_22072008_Книга2_PR.PROG.WARM.NOTCOMBI.2012.2.16_v1.4(04.04.11) " xfId="17" xr:uid="{00000000-0005-0000-0000-00000C000000}"/>
    <cellStyle name="_Расчет RAB_Лен и МОЭСК_с 2010 года_14.04.2009_со сглаж_version 3.0_без ФСК_PR.PROG.WARM.NOTCOMBI.2012.2.16_v1.4(04.04.11) " xfId="18" xr:uid="{00000000-0005-0000-0000-00000D000000}"/>
    <cellStyle name="_Расчет RAB_Лен и МОЭСК_с 2010 года_14.04.2009_со сглаж_version 3.0_без ФСК_Книга2_PR.PROG.WARM.NOTCOMBI.2012.2.16_v1.4(04.04.11) " xfId="19" xr:uid="{00000000-0005-0000-0000-00000E000000}"/>
    <cellStyle name="Cells 2" xfId="20" xr:uid="{00000000-0005-0000-0000-00000F000000}"/>
    <cellStyle name="Currency [0]" xfId="21" xr:uid="{00000000-0005-0000-0000-000010000000}"/>
    <cellStyle name="currency1" xfId="22" xr:uid="{00000000-0005-0000-0000-000011000000}"/>
    <cellStyle name="Currency2" xfId="23" xr:uid="{00000000-0005-0000-0000-000012000000}"/>
    <cellStyle name="currency3" xfId="24" xr:uid="{00000000-0005-0000-0000-000013000000}"/>
    <cellStyle name="currency4" xfId="25" xr:uid="{00000000-0005-0000-0000-000014000000}"/>
    <cellStyle name="Followed Hyperlink" xfId="26" xr:uid="{00000000-0005-0000-0000-000015000000}"/>
    <cellStyle name="Header 3" xfId="27" xr:uid="{00000000-0005-0000-0000-000016000000}"/>
    <cellStyle name="Hyperlink" xfId="28" xr:uid="{00000000-0005-0000-0000-000017000000}"/>
    <cellStyle name="normal" xfId="29" xr:uid="{00000000-0005-0000-0000-000018000000}"/>
    <cellStyle name="Normal1" xfId="30" xr:uid="{00000000-0005-0000-0000-000019000000}"/>
    <cellStyle name="Normal2" xfId="31" xr:uid="{00000000-0005-0000-0000-00001A000000}"/>
    <cellStyle name="Percent1" xfId="32" xr:uid="{00000000-0005-0000-0000-00001B000000}"/>
    <cellStyle name="Title 4" xfId="33" xr:uid="{00000000-0005-0000-0000-00001C000000}"/>
    <cellStyle name="Гиперссылка 2 2 2" xfId="34" xr:uid="{00000000-0005-0000-0000-00001D000000}"/>
    <cellStyle name="Гиперссылка 4 6" xfId="35" xr:uid="{00000000-0005-0000-0000-00001E000000}"/>
    <cellStyle name="Гиперссылка 5" xfId="36" xr:uid="{00000000-0005-0000-0000-00001F000000}"/>
    <cellStyle name="Заголовок" xfId="37" xr:uid="{00000000-0005-0000-0000-000020000000}"/>
    <cellStyle name="ЗаголовокСтолбца" xfId="38" xr:uid="{00000000-0005-0000-0000-000021000000}"/>
    <cellStyle name="Обычный" xfId="0" builtinId="0"/>
    <cellStyle name="Обычный 10" xfId="3" xr:uid="{00000000-0005-0000-0000-000023000000}"/>
    <cellStyle name="Обычный 11" xfId="39" xr:uid="{00000000-0005-0000-0000-000024000000}"/>
    <cellStyle name="Обычный 12 3 2" xfId="40" xr:uid="{00000000-0005-0000-0000-000025000000}"/>
    <cellStyle name="Обычный 2" xfId="41" xr:uid="{00000000-0005-0000-0000-000026000000}"/>
    <cellStyle name="Обычный 2 14" xfId="42" xr:uid="{00000000-0005-0000-0000-000027000000}"/>
    <cellStyle name="Обычный 3" xfId="44" xr:uid="{00000000-0005-0000-0000-000028000000}"/>
    <cellStyle name="Обычный 3 3 2" xfId="43" xr:uid="{00000000-0005-0000-0000-000029000000}"/>
    <cellStyle name="Обычный_MINENERGO.340.PRIL79(v0.1)" xfId="45" xr:uid="{00000000-0005-0000-0000-00002A000000}"/>
    <cellStyle name="Обычный_ЖКУ_проект3" xfId="46" xr:uid="{00000000-0005-0000-0000-00002B000000}"/>
    <cellStyle name="Обычный_Полезный отпуск электроэнергии и мощности, реализуемой по регулируемым ценам" xfId="1" xr:uid="{00000000-0005-0000-0000-00002C000000}"/>
    <cellStyle name="Обычный_Продажа" xfId="47" xr:uid="{3EE2E274-3686-431F-9783-DCAD309D38C5}"/>
    <cellStyle name="Обычный_Сведения об отпуске (передаче) электроэнергии потребителям распределительными сетевыми организациями" xfId="4" xr:uid="{00000000-0005-0000-0000-00002D000000}"/>
    <cellStyle name="Обычный_Шаблон по источникам для Модуля Реестр (2)" xfId="2" xr:uid="{00000000-0005-0000-0000-00002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EH/Pto/&#1051;&#1086;&#1082;&#1090;&#1077;&#1074;%20&#1040;.&#1042;/&#1069;&#1083;.%20&#1101;&#1085;&#1077;&#1088;&#1075;&#1080;&#1103;/&#1069;&#1083;.&#1101;&#1085;&#1077;&#1088;&#1075;&#1080;&#1103;%202017/46%20&#1069;&#1069;/&#1043;&#1086;&#1076;&#1086;&#1074;&#1072;&#1103;/46EP.ST(v2.3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ListProv"/>
      <sheetName val="mod_01"/>
      <sheetName val="Инструкция"/>
      <sheetName val="Лог обновления"/>
      <sheetName val="Титульный"/>
      <sheetName val="Отпуск ЭЭ сет организациями"/>
      <sheetName val="Комментарии"/>
      <sheetName val="Проверка"/>
      <sheetName val="Statistic"/>
      <sheetName val="TEHSHEET"/>
      <sheetName val="et_union"/>
      <sheetName val="AllSheetsInThisWorkbook"/>
      <sheetName val="mod_11"/>
      <sheetName val="modComm"/>
      <sheetName val="modButton"/>
      <sheetName val="modInstruction"/>
      <sheetName val="modHTTP"/>
      <sheetName val="REESTR_ORG"/>
      <sheetName val="REESTR_MO"/>
      <sheetName val="modfrmRegion"/>
      <sheetName val="modfrmReestr"/>
      <sheetName val="modfrmCheckUpdates"/>
      <sheetName val="modReestr"/>
      <sheetName val="modUpdTemplMain"/>
      <sheetName val="modDoubleClick"/>
      <sheetName val="modHyperlink"/>
      <sheetName val="modfrmDateChoose"/>
    </sheetNames>
    <sheetDataSet>
      <sheetData sheetId="0"/>
      <sheetData sheetId="1"/>
      <sheetData sheetId="2">
        <row r="3">
          <cell r="B3" t="str">
            <v>Версия 2.3</v>
          </cell>
        </row>
      </sheetData>
      <sheetData sheetId="3"/>
      <sheetData sheetId="4">
        <row r="18">
          <cell r="G18" t="str">
            <v>АО "КМАпроектжилстрой"</v>
          </cell>
        </row>
      </sheetData>
      <sheetData sheetId="5"/>
      <sheetData sheetId="6"/>
      <sheetData sheetId="7"/>
      <sheetData sheetId="8"/>
      <sheetData sheetId="9">
        <row r="2">
          <cell r="D2" t="str">
            <v>январь</v>
          </cell>
          <cell r="E2">
            <v>2016</v>
          </cell>
          <cell r="F2" t="str">
            <v>Да</v>
          </cell>
        </row>
        <row r="3">
          <cell r="D3" t="str">
            <v>февраль</v>
          </cell>
          <cell r="E3">
            <v>2017</v>
          </cell>
          <cell r="F3" t="str">
            <v>Нет</v>
          </cell>
        </row>
        <row r="4">
          <cell r="D4" t="str">
            <v>март</v>
          </cell>
          <cell r="E4">
            <v>2018</v>
          </cell>
        </row>
        <row r="5">
          <cell r="D5" t="str">
            <v>апрель</v>
          </cell>
          <cell r="E5">
            <v>2019</v>
          </cell>
        </row>
        <row r="6">
          <cell r="D6" t="str">
            <v>май</v>
          </cell>
          <cell r="E6">
            <v>2020</v>
          </cell>
        </row>
        <row r="7">
          <cell r="D7" t="str">
            <v>июнь</v>
          </cell>
        </row>
        <row r="8">
          <cell r="D8" t="str">
            <v>июль</v>
          </cell>
        </row>
        <row r="9">
          <cell r="D9" t="str">
            <v>август</v>
          </cell>
        </row>
        <row r="10">
          <cell r="D10" t="str">
            <v>сентябрь</v>
          </cell>
        </row>
        <row r="11">
          <cell r="D11" t="str">
            <v>октябрь</v>
          </cell>
        </row>
        <row r="12">
          <cell r="D12" t="str">
            <v>ноябрь</v>
          </cell>
        </row>
        <row r="13">
          <cell r="D13" t="str">
            <v>декабрь</v>
          </cell>
        </row>
        <row r="14">
          <cell r="D14" t="str">
            <v>год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2">
          <cell r="E2" t="str">
            <v>Белгородский муниципальный район</v>
          </cell>
        </row>
        <row r="3">
          <cell r="E3" t="str">
            <v>Борисовский район</v>
          </cell>
        </row>
        <row r="4">
          <cell r="E4" t="str">
            <v>Вейделевский муниципальный район</v>
          </cell>
        </row>
        <row r="5">
          <cell r="E5" t="str">
            <v>Волоконовский муниципальный район</v>
          </cell>
        </row>
        <row r="6">
          <cell r="E6" t="str">
            <v>Грайворонский район</v>
          </cell>
        </row>
        <row r="7">
          <cell r="E7" t="str">
            <v>Губкинский городской округ</v>
          </cell>
        </row>
        <row r="8">
          <cell r="E8" t="str">
            <v>Ивнянский район</v>
          </cell>
        </row>
        <row r="9">
          <cell r="E9" t="str">
            <v>Корочанский район</v>
          </cell>
        </row>
        <row r="10">
          <cell r="E10" t="str">
            <v>Красненский район</v>
          </cell>
        </row>
        <row r="11">
          <cell r="E11" t="str">
            <v>Красногвардейский район</v>
          </cell>
        </row>
        <row r="12">
          <cell r="E12" t="str">
            <v>Краснояружский район</v>
          </cell>
        </row>
        <row r="13">
          <cell r="E13" t="str">
            <v>Муниципальный район Алексеевский район и город Алексеевка</v>
          </cell>
        </row>
        <row r="14">
          <cell r="E14" t="str">
            <v>Муниципальный район Город Валуйки и Валуйский район</v>
          </cell>
        </row>
        <row r="15">
          <cell r="E15" t="str">
            <v>Муниципальный район Шебекинский район и город Шебекино</v>
          </cell>
        </row>
        <row r="16">
          <cell r="E16" t="str">
            <v>Новооскольский район</v>
          </cell>
        </row>
        <row r="17">
          <cell r="E17" t="str">
            <v>Прохоровский район</v>
          </cell>
        </row>
        <row r="18">
          <cell r="E18" t="str">
            <v>Ракитянский муниципальный район</v>
          </cell>
        </row>
        <row r="19">
          <cell r="E19" t="str">
            <v>Ровеньский район</v>
          </cell>
        </row>
        <row r="20">
          <cell r="E20" t="str">
            <v>Старооскольский городской округ</v>
          </cell>
        </row>
        <row r="21">
          <cell r="E21" t="str">
            <v>Чернянский муниципальный район</v>
          </cell>
        </row>
        <row r="22">
          <cell r="E22" t="str">
            <v>Яковлевский муниципальный район</v>
          </cell>
        </row>
        <row r="23">
          <cell r="E23" t="str">
            <v>город Белгород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2"/>
  <dimension ref="A1:J141"/>
  <sheetViews>
    <sheetView tabSelected="1" zoomScale="90" zoomScaleNormal="90" workbookViewId="0">
      <selection activeCell="D41" sqref="D41"/>
    </sheetView>
  </sheetViews>
  <sheetFormatPr defaultRowHeight="15" x14ac:dyDescent="0.25"/>
  <cols>
    <col min="1" max="1" width="6.140625" customWidth="1"/>
    <col min="2" max="2" width="44.42578125" customWidth="1"/>
    <col min="3" max="4" width="11.140625" customWidth="1"/>
    <col min="5" max="5" width="11.28515625" customWidth="1"/>
    <col min="6" max="6" width="11.5703125" customWidth="1"/>
    <col min="7" max="8" width="11.28515625" customWidth="1"/>
  </cols>
  <sheetData>
    <row r="1" spans="1:10" ht="166.15" customHeight="1" x14ac:dyDescent="0.25">
      <c r="A1" s="46" t="s">
        <v>82</v>
      </c>
      <c r="B1" s="46"/>
      <c r="C1" s="46"/>
      <c r="D1" s="46"/>
      <c r="E1" s="46"/>
      <c r="F1" s="46"/>
      <c r="G1" s="46"/>
      <c r="H1" s="46"/>
      <c r="I1" s="2"/>
      <c r="J1" s="2"/>
    </row>
    <row r="2" spans="1:10" x14ac:dyDescent="0.25">
      <c r="A2" s="55" t="s">
        <v>15</v>
      </c>
      <c r="B2" s="55"/>
      <c r="C2" s="55"/>
      <c r="D2" s="55"/>
      <c r="E2" s="55"/>
      <c r="F2" s="55"/>
      <c r="G2" s="55"/>
      <c r="H2" s="2"/>
      <c r="I2" s="2"/>
      <c r="J2" s="2"/>
    </row>
    <row r="4" spans="1:10" x14ac:dyDescent="0.25">
      <c r="A4" s="23"/>
      <c r="B4" s="23"/>
      <c r="C4" s="6"/>
      <c r="D4" s="6"/>
      <c r="E4" s="6"/>
      <c r="F4" s="6"/>
      <c r="G4" s="1"/>
      <c r="H4" s="7" t="s">
        <v>0</v>
      </c>
    </row>
    <row r="5" spans="1:10" ht="15" customHeight="1" x14ac:dyDescent="0.25">
      <c r="A5" s="47" t="s">
        <v>16</v>
      </c>
      <c r="B5" s="49" t="s">
        <v>1</v>
      </c>
      <c r="C5" s="49" t="s">
        <v>2</v>
      </c>
      <c r="D5" s="49" t="s">
        <v>3</v>
      </c>
      <c r="E5" s="49" t="s">
        <v>4</v>
      </c>
      <c r="F5" s="49"/>
      <c r="G5" s="49"/>
      <c r="H5" s="51"/>
    </row>
    <row r="6" spans="1:10" x14ac:dyDescent="0.25">
      <c r="A6" s="48"/>
      <c r="B6" s="50"/>
      <c r="C6" s="50"/>
      <c r="D6" s="50"/>
      <c r="E6" s="24" t="s">
        <v>5</v>
      </c>
      <c r="F6" s="24" t="s">
        <v>6</v>
      </c>
      <c r="G6" s="24" t="s">
        <v>7</v>
      </c>
      <c r="H6" s="8" t="s">
        <v>8</v>
      </c>
    </row>
    <row r="7" spans="1:10" x14ac:dyDescent="0.25">
      <c r="A7" s="9">
        <v>0</v>
      </c>
      <c r="B7" s="9">
        <v>1</v>
      </c>
      <c r="C7" s="9">
        <v>2</v>
      </c>
      <c r="D7" s="9">
        <v>3</v>
      </c>
      <c r="E7" s="9">
        <v>4</v>
      </c>
      <c r="F7" s="9">
        <v>5</v>
      </c>
      <c r="G7" s="9">
        <v>6</v>
      </c>
      <c r="H7" s="9">
        <v>7</v>
      </c>
    </row>
    <row r="8" spans="1:10" x14ac:dyDescent="0.25">
      <c r="A8" s="52" t="s">
        <v>17</v>
      </c>
      <c r="B8" s="53"/>
      <c r="C8" s="53"/>
      <c r="D8" s="53"/>
      <c r="E8" s="53"/>
      <c r="F8" s="53"/>
      <c r="G8" s="53"/>
      <c r="H8" s="54"/>
    </row>
    <row r="9" spans="1:10" x14ac:dyDescent="0.25">
      <c r="A9" s="10" t="s">
        <v>18</v>
      </c>
      <c r="B9" s="11" t="s">
        <v>19</v>
      </c>
      <c r="C9" s="3">
        <v>10</v>
      </c>
      <c r="D9" s="12">
        <f>SUM(E9:H9)</f>
        <v>28421.073</v>
      </c>
      <c r="E9" s="12">
        <f>E10+E11+E15+E18</f>
        <v>23924.959999999999</v>
      </c>
      <c r="F9" s="12">
        <f>F10+F11+F15+F18</f>
        <v>0</v>
      </c>
      <c r="G9" s="12">
        <f>G10+G11+G15+G18</f>
        <v>4496.1130000000003</v>
      </c>
      <c r="H9" s="12">
        <f>H10+H11+H15+H18</f>
        <v>0</v>
      </c>
    </row>
    <row r="10" spans="1:10" x14ac:dyDescent="0.25">
      <c r="A10" s="10" t="s">
        <v>81</v>
      </c>
      <c r="B10" s="13" t="s">
        <v>83</v>
      </c>
      <c r="C10" s="3">
        <v>20</v>
      </c>
      <c r="D10" s="12">
        <f t="shared" ref="D10:D127" si="0">SUM(E10:H10)</f>
        <v>0</v>
      </c>
      <c r="E10" s="4"/>
      <c r="F10" s="4"/>
      <c r="G10" s="4"/>
      <c r="H10" s="4"/>
    </row>
    <row r="11" spans="1:10" x14ac:dyDescent="0.25">
      <c r="A11" s="10" t="s">
        <v>20</v>
      </c>
      <c r="B11" s="13" t="s">
        <v>21</v>
      </c>
      <c r="C11" s="3">
        <v>30</v>
      </c>
      <c r="D11" s="12">
        <f t="shared" si="0"/>
        <v>10096.647999999999</v>
      </c>
      <c r="E11" s="12">
        <f>SUM(E12:E14)</f>
        <v>10096.647999999999</v>
      </c>
      <c r="F11" s="12">
        <f>SUM(F12:F14)</f>
        <v>0</v>
      </c>
      <c r="G11" s="12">
        <f>SUM(G12:G14)</f>
        <v>0</v>
      </c>
      <c r="H11" s="12">
        <f>SUM(H12:H14)</f>
        <v>0</v>
      </c>
    </row>
    <row r="12" spans="1:10" x14ac:dyDescent="0.25">
      <c r="A12" s="25" t="s">
        <v>84</v>
      </c>
      <c r="B12" s="26"/>
      <c r="C12" s="27" t="s">
        <v>85</v>
      </c>
      <c r="D12" s="28"/>
      <c r="E12" s="28"/>
      <c r="F12" s="28"/>
      <c r="G12" s="28"/>
      <c r="H12" s="28"/>
    </row>
    <row r="13" spans="1:10" x14ac:dyDescent="0.25">
      <c r="A13" s="14" t="s">
        <v>22</v>
      </c>
      <c r="B13" s="15" t="s">
        <v>23</v>
      </c>
      <c r="C13" s="16">
        <v>31</v>
      </c>
      <c r="D13" s="17">
        <f>SUM(E13:H13)</f>
        <v>10096.647999999999</v>
      </c>
      <c r="E13" s="18">
        <v>10096.647999999999</v>
      </c>
      <c r="F13" s="18"/>
      <c r="G13" s="18"/>
      <c r="H13" s="19"/>
    </row>
    <row r="14" spans="1:10" x14ac:dyDescent="0.25">
      <c r="A14" s="29"/>
      <c r="B14" s="30" t="s">
        <v>86</v>
      </c>
      <c r="C14" s="31"/>
      <c r="D14" s="31"/>
      <c r="E14" s="31"/>
      <c r="F14" s="31"/>
      <c r="G14" s="31"/>
      <c r="H14" s="32"/>
    </row>
    <row r="15" spans="1:10" x14ac:dyDescent="0.25">
      <c r="A15" s="10" t="s">
        <v>87</v>
      </c>
      <c r="B15" s="13" t="s">
        <v>88</v>
      </c>
      <c r="C15" s="3" t="s">
        <v>89</v>
      </c>
      <c r="D15" s="12">
        <f t="shared" si="0"/>
        <v>0</v>
      </c>
      <c r="E15" s="12">
        <f>SUM(E16:E17)</f>
        <v>0</v>
      </c>
      <c r="F15" s="12">
        <f>SUM(F16:F17)</f>
        <v>0</v>
      </c>
      <c r="G15" s="12">
        <f>SUM(G16:G17)</f>
        <v>0</v>
      </c>
      <c r="H15" s="12">
        <f>SUM(H16:H17)</f>
        <v>0</v>
      </c>
    </row>
    <row r="16" spans="1:10" x14ac:dyDescent="0.25">
      <c r="A16" s="25" t="s">
        <v>90</v>
      </c>
      <c r="B16" s="26"/>
      <c r="C16" s="27" t="s">
        <v>89</v>
      </c>
      <c r="D16" s="28"/>
      <c r="E16" s="28"/>
      <c r="F16" s="28"/>
      <c r="G16" s="28"/>
      <c r="H16" s="28"/>
    </row>
    <row r="17" spans="1:8" x14ac:dyDescent="0.25">
      <c r="A17" s="29"/>
      <c r="B17" s="30" t="s">
        <v>86</v>
      </c>
      <c r="C17" s="31"/>
      <c r="D17" s="31"/>
      <c r="E17" s="31"/>
      <c r="F17" s="31"/>
      <c r="G17" s="31"/>
      <c r="H17" s="32"/>
    </row>
    <row r="18" spans="1:8" x14ac:dyDescent="0.25">
      <c r="A18" s="10" t="s">
        <v>24</v>
      </c>
      <c r="B18" s="13" t="s">
        <v>25</v>
      </c>
      <c r="C18" s="3" t="s">
        <v>26</v>
      </c>
      <c r="D18" s="12">
        <f t="shared" si="0"/>
        <v>18324.424999999999</v>
      </c>
      <c r="E18" s="12">
        <f>SUM(E19:E22)</f>
        <v>13828.312</v>
      </c>
      <c r="F18" s="12">
        <f>SUM(F19:F22)</f>
        <v>0</v>
      </c>
      <c r="G18" s="12">
        <f>SUM(G19:G22)</f>
        <v>4496.1130000000003</v>
      </c>
      <c r="H18" s="12">
        <f>SUM(H19:H22)</f>
        <v>0</v>
      </c>
    </row>
    <row r="19" spans="1:8" x14ac:dyDescent="0.25">
      <c r="A19" s="14" t="s">
        <v>27</v>
      </c>
      <c r="B19" s="15" t="s">
        <v>28</v>
      </c>
      <c r="C19" s="16">
        <v>431</v>
      </c>
      <c r="D19" s="17">
        <f>SUM(E19:H19)</f>
        <v>8158.2839999999997</v>
      </c>
      <c r="E19" s="18">
        <v>4087.8560000000002</v>
      </c>
      <c r="F19" s="18"/>
      <c r="G19" s="18">
        <v>4070.4279999999999</v>
      </c>
      <c r="H19" s="19"/>
    </row>
    <row r="20" spans="1:8" x14ac:dyDescent="0.25">
      <c r="A20" s="14" t="s">
        <v>29</v>
      </c>
      <c r="B20" s="15" t="s">
        <v>30</v>
      </c>
      <c r="C20" s="16">
        <v>432</v>
      </c>
      <c r="D20" s="17">
        <f>SUM(E20:H20)</f>
        <v>425.685</v>
      </c>
      <c r="E20" s="18"/>
      <c r="F20" s="18"/>
      <c r="G20" s="18">
        <v>425.685</v>
      </c>
      <c r="H20" s="19"/>
    </row>
    <row r="21" spans="1:8" ht="30" x14ac:dyDescent="0.25">
      <c r="A21" s="14" t="s">
        <v>31</v>
      </c>
      <c r="B21" s="15" t="s">
        <v>32</v>
      </c>
      <c r="C21" s="16">
        <v>433</v>
      </c>
      <c r="D21" s="17">
        <f>SUM(E21:H21)</f>
        <v>9740.4560000000001</v>
      </c>
      <c r="E21" s="18">
        <v>9740.4560000000001</v>
      </c>
      <c r="F21" s="18"/>
      <c r="G21" s="18"/>
      <c r="H21" s="19"/>
    </row>
    <row r="22" spans="1:8" x14ac:dyDescent="0.25">
      <c r="A22" s="29"/>
      <c r="B22" s="30" t="s">
        <v>86</v>
      </c>
      <c r="C22" s="31"/>
      <c r="D22" s="31"/>
      <c r="E22" s="31"/>
      <c r="F22" s="31"/>
      <c r="G22" s="31"/>
      <c r="H22" s="32"/>
    </row>
    <row r="23" spans="1:8" ht="22.5" x14ac:dyDescent="0.25">
      <c r="A23" s="10" t="s">
        <v>91</v>
      </c>
      <c r="B23" s="11" t="s">
        <v>92</v>
      </c>
      <c r="C23" s="3" t="s">
        <v>93</v>
      </c>
      <c r="D23" s="12">
        <f t="shared" si="0"/>
        <v>0</v>
      </c>
      <c r="E23" s="12">
        <f>E25+E26+E27</f>
        <v>0</v>
      </c>
      <c r="F23" s="12">
        <f>F24+F26+F27</f>
        <v>0</v>
      </c>
      <c r="G23" s="12">
        <f>G24+G25+G27</f>
        <v>0</v>
      </c>
      <c r="H23" s="12">
        <f>H24+H25+H26</f>
        <v>0</v>
      </c>
    </row>
    <row r="24" spans="1:8" x14ac:dyDescent="0.25">
      <c r="A24" s="10" t="s">
        <v>94</v>
      </c>
      <c r="B24" s="13" t="s">
        <v>5</v>
      </c>
      <c r="C24" s="3" t="s">
        <v>95</v>
      </c>
      <c r="D24" s="12">
        <f t="shared" si="0"/>
        <v>0</v>
      </c>
      <c r="E24" s="33"/>
      <c r="F24" s="4"/>
      <c r="G24" s="4"/>
      <c r="H24" s="4"/>
    </row>
    <row r="25" spans="1:8" x14ac:dyDescent="0.25">
      <c r="A25" s="10" t="s">
        <v>96</v>
      </c>
      <c r="B25" s="13" t="s">
        <v>6</v>
      </c>
      <c r="C25" s="3" t="s">
        <v>97</v>
      </c>
      <c r="D25" s="12">
        <f t="shared" si="0"/>
        <v>0</v>
      </c>
      <c r="E25" s="4"/>
      <c r="F25" s="33"/>
      <c r="G25" s="4"/>
      <c r="H25" s="4"/>
    </row>
    <row r="26" spans="1:8" ht="24" customHeight="1" x14ac:dyDescent="0.25">
      <c r="A26" s="10" t="s">
        <v>98</v>
      </c>
      <c r="B26" s="13" t="s">
        <v>7</v>
      </c>
      <c r="C26" s="3" t="s">
        <v>99</v>
      </c>
      <c r="D26" s="12">
        <f t="shared" si="0"/>
        <v>0</v>
      </c>
      <c r="E26" s="4"/>
      <c r="F26" s="4"/>
      <c r="G26" s="33"/>
      <c r="H26" s="4"/>
    </row>
    <row r="27" spans="1:8" ht="13.9" customHeight="1" x14ac:dyDescent="0.25">
      <c r="A27" s="10" t="s">
        <v>100</v>
      </c>
      <c r="B27" s="13" t="s">
        <v>101</v>
      </c>
      <c r="C27" s="3" t="s">
        <v>102</v>
      </c>
      <c r="D27" s="12">
        <f t="shared" si="0"/>
        <v>0</v>
      </c>
      <c r="E27" s="4"/>
      <c r="F27" s="4"/>
      <c r="G27" s="4"/>
      <c r="H27" s="33"/>
    </row>
    <row r="28" spans="1:8" ht="30.75" customHeight="1" x14ac:dyDescent="0.25">
      <c r="A28" s="10" t="s">
        <v>103</v>
      </c>
      <c r="B28" s="34" t="s">
        <v>104</v>
      </c>
      <c r="C28" s="3" t="s">
        <v>105</v>
      </c>
      <c r="D28" s="12">
        <f t="shared" si="0"/>
        <v>0</v>
      </c>
      <c r="E28" s="4"/>
      <c r="F28" s="4"/>
      <c r="G28" s="4"/>
      <c r="H28" s="4"/>
    </row>
    <row r="29" spans="1:8" ht="13.9" customHeight="1" x14ac:dyDescent="0.25">
      <c r="A29" s="10" t="s">
        <v>33</v>
      </c>
      <c r="B29" s="11" t="s">
        <v>34</v>
      </c>
      <c r="C29" s="20" t="s">
        <v>35</v>
      </c>
      <c r="D29" s="12">
        <f t="shared" si="0"/>
        <v>26266.143</v>
      </c>
      <c r="E29" s="12">
        <f>E30+E32+E35+E37</f>
        <v>793.39800000000002</v>
      </c>
      <c r="F29" s="12">
        <f>F30+F32+F35+F37</f>
        <v>0</v>
      </c>
      <c r="G29" s="12">
        <f>G30+G32+G35+G37</f>
        <v>20507.673999999999</v>
      </c>
      <c r="H29" s="12">
        <f>H30+H32+H35+H37</f>
        <v>4965.0709999999999</v>
      </c>
    </row>
    <row r="30" spans="1:8" ht="41.25" customHeight="1" x14ac:dyDescent="0.25">
      <c r="A30" s="10" t="s">
        <v>36</v>
      </c>
      <c r="B30" s="13" t="s">
        <v>37</v>
      </c>
      <c r="C30" s="3" t="s">
        <v>38</v>
      </c>
      <c r="D30" s="12">
        <f t="shared" si="0"/>
        <v>26263.212</v>
      </c>
      <c r="E30" s="4">
        <v>793.39800000000002</v>
      </c>
      <c r="F30" s="4"/>
      <c r="G30" s="4">
        <v>20504.742999999999</v>
      </c>
      <c r="H30" s="4">
        <v>4965.0709999999999</v>
      </c>
    </row>
    <row r="31" spans="1:8" ht="27.75" customHeight="1" x14ac:dyDescent="0.25">
      <c r="A31" s="10" t="s">
        <v>106</v>
      </c>
      <c r="B31" s="35" t="s">
        <v>107</v>
      </c>
      <c r="C31" s="3" t="s">
        <v>108</v>
      </c>
      <c r="D31" s="12">
        <f t="shared" si="0"/>
        <v>0</v>
      </c>
      <c r="E31" s="4"/>
      <c r="F31" s="4"/>
      <c r="G31" s="4"/>
      <c r="H31" s="4"/>
    </row>
    <row r="32" spans="1:8" ht="13.9" customHeight="1" x14ac:dyDescent="0.25">
      <c r="A32" s="10" t="s">
        <v>39</v>
      </c>
      <c r="B32" s="13" t="s">
        <v>40</v>
      </c>
      <c r="C32" s="3" t="s">
        <v>41</v>
      </c>
      <c r="D32" s="12">
        <f t="shared" si="0"/>
        <v>2.931</v>
      </c>
      <c r="E32" s="4"/>
      <c r="F32" s="4"/>
      <c r="G32" s="4">
        <v>2.931</v>
      </c>
      <c r="H32" s="4"/>
    </row>
    <row r="33" spans="1:8" ht="26.45" customHeight="1" x14ac:dyDescent="0.25">
      <c r="A33" s="10" t="s">
        <v>109</v>
      </c>
      <c r="B33" s="35" t="s">
        <v>110</v>
      </c>
      <c r="C33" s="3" t="s">
        <v>111</v>
      </c>
      <c r="D33" s="12">
        <f t="shared" si="0"/>
        <v>0</v>
      </c>
      <c r="E33" s="4"/>
      <c r="F33" s="4"/>
      <c r="G33" s="4"/>
      <c r="H33" s="4"/>
    </row>
    <row r="34" spans="1:8" ht="25.5" customHeight="1" x14ac:dyDescent="0.25">
      <c r="A34" s="10" t="s">
        <v>112</v>
      </c>
      <c r="B34" s="36" t="s">
        <v>107</v>
      </c>
      <c r="C34" s="3" t="s">
        <v>113</v>
      </c>
      <c r="D34" s="12">
        <f t="shared" si="0"/>
        <v>0</v>
      </c>
      <c r="E34" s="4"/>
      <c r="F34" s="4"/>
      <c r="G34" s="4"/>
      <c r="H34" s="4"/>
    </row>
    <row r="35" spans="1:8" ht="13.9" customHeight="1" x14ac:dyDescent="0.25">
      <c r="A35" s="10" t="s">
        <v>114</v>
      </c>
      <c r="B35" s="13" t="s">
        <v>115</v>
      </c>
      <c r="C35" s="3" t="s">
        <v>116</v>
      </c>
      <c r="D35" s="12">
        <f t="shared" si="0"/>
        <v>0</v>
      </c>
      <c r="E35" s="12">
        <f>SUM(E36:E36)</f>
        <v>0</v>
      </c>
      <c r="F35" s="12">
        <f>SUM(F36:F36)</f>
        <v>0</v>
      </c>
      <c r="G35" s="12">
        <f>SUM(G36:G36)</f>
        <v>0</v>
      </c>
      <c r="H35" s="12">
        <f>SUM(H36:H36)</f>
        <v>0</v>
      </c>
    </row>
    <row r="36" spans="1:8" ht="19.149999999999999" customHeight="1" x14ac:dyDescent="0.25">
      <c r="A36" s="37"/>
      <c r="B36" s="30" t="s">
        <v>86</v>
      </c>
      <c r="C36" s="31"/>
      <c r="D36" s="31"/>
      <c r="E36" s="31"/>
      <c r="F36" s="31"/>
      <c r="G36" s="31"/>
      <c r="H36" s="32"/>
    </row>
    <row r="37" spans="1:8" ht="13.9" customHeight="1" x14ac:dyDescent="0.25">
      <c r="A37" s="10" t="s">
        <v>117</v>
      </c>
      <c r="B37" s="38" t="s">
        <v>118</v>
      </c>
      <c r="C37" s="3" t="s">
        <v>119</v>
      </c>
      <c r="D37" s="12">
        <f t="shared" si="0"/>
        <v>0</v>
      </c>
      <c r="E37" s="4"/>
      <c r="F37" s="4"/>
      <c r="G37" s="4"/>
      <c r="H37" s="4"/>
    </row>
    <row r="38" spans="1:8" ht="13.9" customHeight="1" x14ac:dyDescent="0.25">
      <c r="A38" s="10" t="s">
        <v>120</v>
      </c>
      <c r="B38" s="11" t="s">
        <v>121</v>
      </c>
      <c r="C38" s="3" t="s">
        <v>122</v>
      </c>
      <c r="D38" s="12">
        <f t="shared" si="0"/>
        <v>0</v>
      </c>
      <c r="E38" s="4"/>
      <c r="F38" s="4"/>
      <c r="G38" s="4"/>
      <c r="H38" s="4"/>
    </row>
    <row r="39" spans="1:8" ht="13.9" customHeight="1" x14ac:dyDescent="0.25">
      <c r="A39" s="10" t="s">
        <v>123</v>
      </c>
      <c r="B39" s="11" t="s">
        <v>124</v>
      </c>
      <c r="C39" s="3" t="s">
        <v>125</v>
      </c>
      <c r="D39" s="12">
        <f t="shared" si="0"/>
        <v>0</v>
      </c>
      <c r="E39" s="4"/>
      <c r="F39" s="4"/>
      <c r="G39" s="4"/>
      <c r="H39" s="4"/>
    </row>
    <row r="40" spans="1:8" ht="28.5" customHeight="1" x14ac:dyDescent="0.25">
      <c r="A40" s="10" t="s">
        <v>42</v>
      </c>
      <c r="B40" s="11" t="s">
        <v>9</v>
      </c>
      <c r="C40" s="3" t="s">
        <v>43</v>
      </c>
      <c r="D40" s="12">
        <f t="shared" si="0"/>
        <v>1038.076</v>
      </c>
      <c r="E40" s="4">
        <f>7.669+10.357+5.98+8.201+6.198+5.667+4.679+5.534+6.717+13.686+3.459+2.119</f>
        <v>80.266000000000005</v>
      </c>
      <c r="F40" s="4"/>
      <c r="G40" s="4">
        <f>84.639+86.503+64.815+93.948+94.996+88.57+55.124+40.163+58.976+57.594+70.08+70.554</f>
        <v>865.9620000000001</v>
      </c>
      <c r="H40" s="4">
        <v>91.847999999999999</v>
      </c>
    </row>
    <row r="41" spans="1:8" ht="22.5" customHeight="1" x14ac:dyDescent="0.25">
      <c r="A41" s="10" t="s">
        <v>44</v>
      </c>
      <c r="B41" s="11" t="s">
        <v>45</v>
      </c>
      <c r="C41" s="3" t="s">
        <v>46</v>
      </c>
      <c r="D41" s="12">
        <f t="shared" si="0"/>
        <v>1116.8539999999998</v>
      </c>
      <c r="E41" s="4">
        <f>97.549+86.85+82.24+74.11+73.217+77.908+70.493+65.993+71.543+79.781+77.074+83.484</f>
        <v>940.24199999999996</v>
      </c>
      <c r="F41" s="4"/>
      <c r="G41" s="4">
        <f>16.016+14.27+14.043+16.479+17.266+18.724+14.966+10.667+10.147+13.491+14.278+16.265</f>
        <v>176.61199999999997</v>
      </c>
      <c r="H41" s="4"/>
    </row>
    <row r="42" spans="1:8" ht="24" customHeight="1" x14ac:dyDescent="0.25">
      <c r="A42" s="10" t="s">
        <v>47</v>
      </c>
      <c r="B42" s="13" t="s">
        <v>48</v>
      </c>
      <c r="C42" s="3" t="s">
        <v>49</v>
      </c>
      <c r="D42" s="12">
        <f t="shared" si="0"/>
        <v>375.15800000000002</v>
      </c>
      <c r="E42" s="4">
        <f>32.119+28.754+26.673+24.623+25.234+26.234+24.359+23.106+24.402+27.003+26.425+26.878</f>
        <v>315.81</v>
      </c>
      <c r="F42" s="4"/>
      <c r="G42" s="4">
        <f>5.273+4.724+4.555+5.475+5.951+6.305+5.171+3.735+3.461+4.566+4.895+5.237</f>
        <v>59.348000000000006</v>
      </c>
      <c r="H42" s="4"/>
    </row>
    <row r="43" spans="1:8" ht="30" customHeight="1" x14ac:dyDescent="0.25">
      <c r="A43" s="10" t="s">
        <v>126</v>
      </c>
      <c r="B43" s="11" t="s">
        <v>127</v>
      </c>
      <c r="C43" s="3" t="s">
        <v>128</v>
      </c>
      <c r="D43" s="12">
        <f t="shared" si="0"/>
        <v>0</v>
      </c>
      <c r="E43" s="4"/>
      <c r="F43" s="4"/>
      <c r="G43" s="4"/>
      <c r="H43" s="4"/>
    </row>
    <row r="44" spans="1:8" ht="55.5" customHeight="1" x14ac:dyDescent="0.25">
      <c r="A44" s="10" t="s">
        <v>129</v>
      </c>
      <c r="B44" s="34" t="s">
        <v>130</v>
      </c>
      <c r="C44" s="3" t="s">
        <v>131</v>
      </c>
      <c r="D44" s="12">
        <f t="shared" si="0"/>
        <v>1116.8539999999998</v>
      </c>
      <c r="E44" s="12">
        <f>E41-E43</f>
        <v>940.24199999999996</v>
      </c>
      <c r="F44" s="12">
        <f>F41-F43</f>
        <v>0</v>
      </c>
      <c r="G44" s="12">
        <f>G41-G43</f>
        <v>176.61199999999997</v>
      </c>
      <c r="H44" s="12">
        <f>H41-H43</f>
        <v>0</v>
      </c>
    </row>
    <row r="45" spans="1:8" ht="13.9" customHeight="1" x14ac:dyDescent="0.25">
      <c r="A45" s="10" t="s">
        <v>50</v>
      </c>
      <c r="B45" s="11" t="s">
        <v>10</v>
      </c>
      <c r="C45" s="3" t="s">
        <v>51</v>
      </c>
      <c r="D45" s="12">
        <f t="shared" si="0"/>
        <v>0</v>
      </c>
      <c r="E45" s="12">
        <f>(E9+E23+E28)-(E29+E38+E39+E40+E41)</f>
        <v>22111.054</v>
      </c>
      <c r="F45" s="12">
        <f>(F9+F23+F28)-(F29+F38+F39+F40+F41)</f>
        <v>0</v>
      </c>
      <c r="G45" s="12">
        <f>(G9+G23+G28)-(G29+G38+G39+G40+G41)</f>
        <v>-17054.134999999998</v>
      </c>
      <c r="H45" s="12">
        <f>(H9+H23+H28)-(H29+H38+H39+H40+H41)</f>
        <v>-5056.9189999999999</v>
      </c>
    </row>
    <row r="46" spans="1:8" ht="13.9" customHeight="1" x14ac:dyDescent="0.25">
      <c r="A46" s="52" t="s">
        <v>52</v>
      </c>
      <c r="B46" s="53"/>
      <c r="C46" s="53"/>
      <c r="D46" s="53"/>
      <c r="E46" s="53"/>
      <c r="F46" s="53"/>
      <c r="G46" s="53"/>
      <c r="H46" s="54"/>
    </row>
    <row r="47" spans="1:8" ht="13.9" customHeight="1" x14ac:dyDescent="0.25">
      <c r="A47" s="10" t="s">
        <v>53</v>
      </c>
      <c r="B47" s="11" t="s">
        <v>19</v>
      </c>
      <c r="C47" s="3" t="s">
        <v>54</v>
      </c>
      <c r="D47" s="12">
        <f t="shared" si="0"/>
        <v>0.34800000000000003</v>
      </c>
      <c r="E47" s="12">
        <f>E48+E49+E52+E55</f>
        <v>0.16600000000000004</v>
      </c>
      <c r="F47" s="12">
        <f>F48+F49+F52+F55</f>
        <v>0</v>
      </c>
      <c r="G47" s="12">
        <f>G48+G49+G52+G55</f>
        <v>0.182</v>
      </c>
      <c r="H47" s="12">
        <f>H48+H49+H52+H55</f>
        <v>0</v>
      </c>
    </row>
    <row r="48" spans="1:8" ht="13.9" customHeight="1" x14ac:dyDescent="0.25">
      <c r="A48" s="10" t="s">
        <v>132</v>
      </c>
      <c r="B48" s="13" t="s">
        <v>83</v>
      </c>
      <c r="C48" s="3" t="s">
        <v>133</v>
      </c>
      <c r="D48" s="12">
        <f t="shared" si="0"/>
        <v>0</v>
      </c>
      <c r="E48" s="4"/>
      <c r="F48" s="4"/>
      <c r="G48" s="4"/>
      <c r="H48" s="4"/>
    </row>
    <row r="49" spans="1:8" ht="13.9" customHeight="1" x14ac:dyDescent="0.25">
      <c r="A49" s="10" t="s">
        <v>134</v>
      </c>
      <c r="B49" s="13" t="s">
        <v>21</v>
      </c>
      <c r="C49" s="3" t="s">
        <v>135</v>
      </c>
      <c r="D49" s="12">
        <f t="shared" si="0"/>
        <v>0</v>
      </c>
      <c r="E49" s="12">
        <f>SUM(E50:E51)</f>
        <v>0</v>
      </c>
      <c r="F49" s="12">
        <f>SUM(F50:F51)</f>
        <v>0</v>
      </c>
      <c r="G49" s="12">
        <f>SUM(G50:G51)</f>
        <v>0</v>
      </c>
      <c r="H49" s="12">
        <f>SUM(H50:H51)</f>
        <v>0</v>
      </c>
    </row>
    <row r="50" spans="1:8" ht="13.9" customHeight="1" x14ac:dyDescent="0.25">
      <c r="A50" s="25" t="s">
        <v>136</v>
      </c>
      <c r="B50" s="26"/>
      <c r="C50" s="27" t="s">
        <v>135</v>
      </c>
      <c r="D50" s="28"/>
      <c r="E50" s="28"/>
      <c r="F50" s="28"/>
      <c r="G50" s="28"/>
      <c r="H50" s="28"/>
    </row>
    <row r="51" spans="1:8" ht="13.9" customHeight="1" x14ac:dyDescent="0.25">
      <c r="A51" s="29"/>
      <c r="B51" s="30" t="s">
        <v>86</v>
      </c>
      <c r="C51" s="31"/>
      <c r="D51" s="31"/>
      <c r="E51" s="31"/>
      <c r="F51" s="31"/>
      <c r="G51" s="31"/>
      <c r="H51" s="32"/>
    </row>
    <row r="52" spans="1:8" ht="13.9" customHeight="1" x14ac:dyDescent="0.25">
      <c r="A52" s="10" t="s">
        <v>137</v>
      </c>
      <c r="B52" s="13" t="s">
        <v>88</v>
      </c>
      <c r="C52" s="3" t="s">
        <v>138</v>
      </c>
      <c r="D52" s="12">
        <f t="shared" si="0"/>
        <v>0</v>
      </c>
      <c r="E52" s="12">
        <f>SUM(E53:E54)</f>
        <v>0</v>
      </c>
      <c r="F52" s="12">
        <f>SUM(F53:F54)</f>
        <v>0</v>
      </c>
      <c r="G52" s="12">
        <f>SUM(G53:G54)</f>
        <v>0</v>
      </c>
      <c r="H52" s="12">
        <f>SUM(H53:H54)</f>
        <v>0</v>
      </c>
    </row>
    <row r="53" spans="1:8" ht="13.9" customHeight="1" x14ac:dyDescent="0.25">
      <c r="A53" s="25" t="s">
        <v>139</v>
      </c>
      <c r="B53" s="26"/>
      <c r="C53" s="27" t="s">
        <v>138</v>
      </c>
      <c r="D53" s="28"/>
      <c r="E53" s="28"/>
      <c r="F53" s="28"/>
      <c r="G53" s="28"/>
      <c r="H53" s="28"/>
    </row>
    <row r="54" spans="1:8" ht="13.9" customHeight="1" x14ac:dyDescent="0.25">
      <c r="A54" s="29"/>
      <c r="B54" s="30" t="s">
        <v>86</v>
      </c>
      <c r="C54" s="31"/>
      <c r="D54" s="31"/>
      <c r="E54" s="31"/>
      <c r="F54" s="31"/>
      <c r="G54" s="31"/>
      <c r="H54" s="32"/>
    </row>
    <row r="55" spans="1:8" ht="13.9" customHeight="1" x14ac:dyDescent="0.25">
      <c r="A55" s="10" t="s">
        <v>55</v>
      </c>
      <c r="B55" s="13" t="s">
        <v>25</v>
      </c>
      <c r="C55" s="3" t="s">
        <v>56</v>
      </c>
      <c r="D55" s="12">
        <f t="shared" si="0"/>
        <v>0.34800000000000003</v>
      </c>
      <c r="E55" s="12">
        <f>SUM(E56:E58)</f>
        <v>0.16600000000000004</v>
      </c>
      <c r="F55" s="12">
        <f>SUM(F56:F58)</f>
        <v>0</v>
      </c>
      <c r="G55" s="12">
        <f>SUM(G56:G58)</f>
        <v>0.182</v>
      </c>
      <c r="H55" s="12">
        <f>SUM(H56:H58)</f>
        <v>0</v>
      </c>
    </row>
    <row r="56" spans="1:8" ht="13.9" customHeight="1" x14ac:dyDescent="0.25">
      <c r="A56" s="25" t="s">
        <v>140</v>
      </c>
      <c r="B56" s="26"/>
      <c r="C56" s="27" t="s">
        <v>56</v>
      </c>
      <c r="D56" s="28"/>
      <c r="E56" s="28"/>
      <c r="F56" s="28"/>
      <c r="G56" s="28"/>
      <c r="H56" s="28"/>
    </row>
    <row r="57" spans="1:8" ht="13.9" customHeight="1" x14ac:dyDescent="0.25">
      <c r="A57" s="14" t="s">
        <v>57</v>
      </c>
      <c r="B57" s="15" t="s">
        <v>28</v>
      </c>
      <c r="C57" s="16">
        <v>1461</v>
      </c>
      <c r="D57" s="17">
        <f>SUM(E57:H57)</f>
        <v>0.34800000000000003</v>
      </c>
      <c r="E57" s="18">
        <f>0.016+0.015+0.017+0.006+0.006+0.018+0.018+0.018+0.018+0.017+0.017</f>
        <v>0.16600000000000004</v>
      </c>
      <c r="F57" s="18"/>
      <c r="G57" s="18">
        <f>0.003+0.004+0.037+0.048+0.056+0.024+0.002+0.003+0.005</f>
        <v>0.182</v>
      </c>
      <c r="H57" s="19"/>
    </row>
    <row r="58" spans="1:8" ht="13.9" customHeight="1" x14ac:dyDescent="0.25">
      <c r="A58" s="29"/>
      <c r="B58" s="30" t="s">
        <v>86</v>
      </c>
      <c r="C58" s="31"/>
      <c r="D58" s="31"/>
      <c r="E58" s="31"/>
      <c r="F58" s="31"/>
      <c r="G58" s="31"/>
      <c r="H58" s="32"/>
    </row>
    <row r="59" spans="1:8" ht="34.5" customHeight="1" x14ac:dyDescent="0.25">
      <c r="A59" s="10" t="s">
        <v>141</v>
      </c>
      <c r="B59" s="11" t="s">
        <v>92</v>
      </c>
      <c r="C59" s="3" t="s">
        <v>142</v>
      </c>
      <c r="D59" s="12">
        <f t="shared" si="0"/>
        <v>0</v>
      </c>
      <c r="E59" s="12">
        <f>E61+E62+E63</f>
        <v>0</v>
      </c>
      <c r="F59" s="12">
        <f>F60+F62+F63</f>
        <v>0</v>
      </c>
      <c r="G59" s="12">
        <f>G60+G61+G63</f>
        <v>0</v>
      </c>
      <c r="H59" s="12">
        <f>H60+H61+H62</f>
        <v>0</v>
      </c>
    </row>
    <row r="60" spans="1:8" ht="13.9" customHeight="1" x14ac:dyDescent="0.25">
      <c r="A60" s="10" t="s">
        <v>143</v>
      </c>
      <c r="B60" s="13" t="s">
        <v>5</v>
      </c>
      <c r="C60" s="3" t="s">
        <v>144</v>
      </c>
      <c r="D60" s="12">
        <f t="shared" si="0"/>
        <v>0</v>
      </c>
      <c r="E60" s="33"/>
      <c r="F60" s="4"/>
      <c r="G60" s="4"/>
      <c r="H60" s="4"/>
    </row>
    <row r="61" spans="1:8" ht="13.9" customHeight="1" x14ac:dyDescent="0.25">
      <c r="A61" s="10" t="s">
        <v>145</v>
      </c>
      <c r="B61" s="13" t="s">
        <v>6</v>
      </c>
      <c r="C61" s="3" t="s">
        <v>146</v>
      </c>
      <c r="D61" s="12">
        <f t="shared" si="0"/>
        <v>0</v>
      </c>
      <c r="E61" s="4"/>
      <c r="F61" s="39"/>
      <c r="G61" s="4"/>
      <c r="H61" s="4"/>
    </row>
    <row r="62" spans="1:8" ht="13.9" customHeight="1" x14ac:dyDescent="0.25">
      <c r="A62" s="10" t="s">
        <v>147</v>
      </c>
      <c r="B62" s="13" t="s">
        <v>7</v>
      </c>
      <c r="C62" s="3" t="s">
        <v>148</v>
      </c>
      <c r="D62" s="12">
        <f t="shared" si="0"/>
        <v>0</v>
      </c>
      <c r="E62" s="4"/>
      <c r="F62" s="4"/>
      <c r="G62" s="33"/>
      <c r="H62" s="4"/>
    </row>
    <row r="63" spans="1:8" ht="13.9" customHeight="1" x14ac:dyDescent="0.25">
      <c r="A63" s="10" t="s">
        <v>149</v>
      </c>
      <c r="B63" s="13" t="s">
        <v>101</v>
      </c>
      <c r="C63" s="3" t="s">
        <v>150</v>
      </c>
      <c r="D63" s="12">
        <f t="shared" si="0"/>
        <v>0</v>
      </c>
      <c r="E63" s="4"/>
      <c r="F63" s="4"/>
      <c r="G63" s="4"/>
      <c r="H63" s="33"/>
    </row>
    <row r="64" spans="1:8" ht="13.9" customHeight="1" x14ac:dyDescent="0.25">
      <c r="A64" s="10" t="s">
        <v>151</v>
      </c>
      <c r="B64" s="34" t="s">
        <v>104</v>
      </c>
      <c r="C64" s="3" t="s">
        <v>152</v>
      </c>
      <c r="D64" s="12">
        <f t="shared" si="0"/>
        <v>0</v>
      </c>
      <c r="E64" s="4"/>
      <c r="F64" s="4"/>
      <c r="G64" s="4"/>
      <c r="H64" s="4"/>
    </row>
    <row r="65" spans="1:8" ht="13.9" customHeight="1" x14ac:dyDescent="0.25">
      <c r="A65" s="10" t="s">
        <v>153</v>
      </c>
      <c r="B65" s="11" t="s">
        <v>34</v>
      </c>
      <c r="C65" s="20" t="s">
        <v>154</v>
      </c>
      <c r="D65" s="12">
        <f t="shared" si="0"/>
        <v>0</v>
      </c>
      <c r="E65" s="12">
        <f>E66+E68+E71+E74</f>
        <v>0</v>
      </c>
      <c r="F65" s="12">
        <f>F66+F68+F71+F74</f>
        <v>0</v>
      </c>
      <c r="G65" s="12">
        <f>G66+G68+G71+G74</f>
        <v>0</v>
      </c>
      <c r="H65" s="12">
        <f>H66+H68+H71+H74</f>
        <v>0</v>
      </c>
    </row>
    <row r="66" spans="1:8" ht="33.75" x14ac:dyDescent="0.25">
      <c r="A66" s="10" t="s">
        <v>155</v>
      </c>
      <c r="B66" s="13" t="s">
        <v>37</v>
      </c>
      <c r="C66" s="3" t="s">
        <v>156</v>
      </c>
      <c r="D66" s="12">
        <f t="shared" si="0"/>
        <v>0</v>
      </c>
      <c r="E66" s="4"/>
      <c r="F66" s="4"/>
      <c r="G66" s="4"/>
      <c r="H66" s="4"/>
    </row>
    <row r="67" spans="1:8" ht="22.5" x14ac:dyDescent="0.25">
      <c r="A67" s="10" t="s">
        <v>157</v>
      </c>
      <c r="B67" s="35" t="s">
        <v>107</v>
      </c>
      <c r="C67" s="3" t="s">
        <v>158</v>
      </c>
      <c r="D67" s="12">
        <f t="shared" si="0"/>
        <v>0</v>
      </c>
      <c r="E67" s="4"/>
      <c r="F67" s="4"/>
      <c r="G67" s="4"/>
      <c r="H67" s="4"/>
    </row>
    <row r="68" spans="1:8" x14ac:dyDescent="0.25">
      <c r="A68" s="10" t="s">
        <v>159</v>
      </c>
      <c r="B68" s="13" t="s">
        <v>40</v>
      </c>
      <c r="C68" s="3" t="s">
        <v>160</v>
      </c>
      <c r="D68" s="12">
        <f t="shared" si="0"/>
        <v>0</v>
      </c>
      <c r="E68" s="4"/>
      <c r="F68" s="4"/>
      <c r="G68" s="4"/>
      <c r="H68" s="4"/>
    </row>
    <row r="69" spans="1:8" x14ac:dyDescent="0.25">
      <c r="A69" s="10" t="s">
        <v>161</v>
      </c>
      <c r="B69" s="35" t="s">
        <v>110</v>
      </c>
      <c r="C69" s="3" t="s">
        <v>162</v>
      </c>
      <c r="D69" s="12">
        <f t="shared" si="0"/>
        <v>0</v>
      </c>
      <c r="E69" s="4"/>
      <c r="F69" s="4"/>
      <c r="G69" s="4"/>
      <c r="H69" s="4"/>
    </row>
    <row r="70" spans="1:8" ht="22.5" x14ac:dyDescent="0.25">
      <c r="A70" s="10" t="s">
        <v>163</v>
      </c>
      <c r="B70" s="36" t="s">
        <v>107</v>
      </c>
      <c r="C70" s="3" t="s">
        <v>164</v>
      </c>
      <c r="D70" s="12">
        <f t="shared" si="0"/>
        <v>0</v>
      </c>
      <c r="E70" s="4"/>
      <c r="F70" s="4"/>
      <c r="G70" s="4"/>
      <c r="H70" s="4"/>
    </row>
    <row r="71" spans="1:8" x14ac:dyDescent="0.25">
      <c r="A71" s="10" t="s">
        <v>165</v>
      </c>
      <c r="B71" s="13" t="s">
        <v>115</v>
      </c>
      <c r="C71" s="3" t="s">
        <v>166</v>
      </c>
      <c r="D71" s="12">
        <f t="shared" si="0"/>
        <v>0</v>
      </c>
      <c r="E71" s="12">
        <f>SUM(E72:E73)</f>
        <v>0</v>
      </c>
      <c r="F71" s="12">
        <f>SUM(F72:F73)</f>
        <v>0</v>
      </c>
      <c r="G71" s="12">
        <f>SUM(G72:G73)</f>
        <v>0</v>
      </c>
      <c r="H71" s="12">
        <f>SUM(H72:H73)</f>
        <v>0</v>
      </c>
    </row>
    <row r="72" spans="1:8" x14ac:dyDescent="0.25">
      <c r="A72" s="25" t="s">
        <v>167</v>
      </c>
      <c r="B72" s="26"/>
      <c r="C72" s="27" t="s">
        <v>166</v>
      </c>
      <c r="D72" s="28"/>
      <c r="E72" s="28"/>
      <c r="F72" s="28"/>
      <c r="G72" s="28"/>
      <c r="H72" s="28"/>
    </row>
    <row r="73" spans="1:8" x14ac:dyDescent="0.25">
      <c r="A73" s="29"/>
      <c r="B73" s="30" t="s">
        <v>86</v>
      </c>
      <c r="C73" s="31"/>
      <c r="D73" s="31"/>
      <c r="E73" s="31"/>
      <c r="F73" s="31"/>
      <c r="G73" s="31"/>
      <c r="H73" s="32"/>
    </row>
    <row r="74" spans="1:8" x14ac:dyDescent="0.25">
      <c r="A74" s="10" t="s">
        <v>168</v>
      </c>
      <c r="B74" s="38" t="s">
        <v>118</v>
      </c>
      <c r="C74" s="3" t="s">
        <v>169</v>
      </c>
      <c r="D74" s="12">
        <f t="shared" si="0"/>
        <v>0</v>
      </c>
      <c r="E74" s="4"/>
      <c r="F74" s="4"/>
      <c r="G74" s="4"/>
      <c r="H74" s="4"/>
    </row>
    <row r="75" spans="1:8" x14ac:dyDescent="0.25">
      <c r="A75" s="10" t="s">
        <v>170</v>
      </c>
      <c r="B75" s="11" t="s">
        <v>121</v>
      </c>
      <c r="C75" s="3" t="s">
        <v>171</v>
      </c>
      <c r="D75" s="12">
        <f t="shared" si="0"/>
        <v>0</v>
      </c>
      <c r="E75" s="4"/>
      <c r="F75" s="4"/>
      <c r="G75" s="4"/>
      <c r="H75" s="4"/>
    </row>
    <row r="76" spans="1:8" x14ac:dyDescent="0.25">
      <c r="A76" s="10" t="s">
        <v>172</v>
      </c>
      <c r="B76" s="11" t="s">
        <v>124</v>
      </c>
      <c r="C76" s="3" t="s">
        <v>173</v>
      </c>
      <c r="D76" s="12">
        <f t="shared" si="0"/>
        <v>0</v>
      </c>
      <c r="E76" s="4"/>
      <c r="F76" s="4"/>
      <c r="G76" s="4"/>
      <c r="H76" s="4"/>
    </row>
    <row r="77" spans="1:8" ht="22.5" x14ac:dyDescent="0.25">
      <c r="A77" s="10" t="s">
        <v>58</v>
      </c>
      <c r="B77" s="11" t="s">
        <v>9</v>
      </c>
      <c r="C77" s="3" t="s">
        <v>59</v>
      </c>
      <c r="D77" s="12">
        <f t="shared" si="0"/>
        <v>0.34799999999999998</v>
      </c>
      <c r="E77" s="4">
        <v>0.16600000000000001</v>
      </c>
      <c r="F77" s="4"/>
      <c r="G77" s="4">
        <v>0.182</v>
      </c>
      <c r="H77" s="4"/>
    </row>
    <row r="78" spans="1:8" ht="22.5" x14ac:dyDescent="0.25">
      <c r="A78" s="10" t="s">
        <v>174</v>
      </c>
      <c r="B78" s="11" t="s">
        <v>45</v>
      </c>
      <c r="C78" s="3" t="s">
        <v>175</v>
      </c>
      <c r="D78" s="12">
        <f t="shared" si="0"/>
        <v>0</v>
      </c>
      <c r="E78" s="4"/>
      <c r="F78" s="4"/>
      <c r="G78" s="4"/>
      <c r="H78" s="4"/>
    </row>
    <row r="79" spans="1:8" x14ac:dyDescent="0.25">
      <c r="A79" s="10" t="s">
        <v>176</v>
      </c>
      <c r="B79" s="13" t="s">
        <v>177</v>
      </c>
      <c r="C79" s="3" t="s">
        <v>178</v>
      </c>
      <c r="D79" s="12">
        <f t="shared" si="0"/>
        <v>0</v>
      </c>
      <c r="E79" s="4"/>
      <c r="F79" s="4"/>
      <c r="G79" s="4"/>
      <c r="H79" s="4"/>
    </row>
    <row r="80" spans="1:8" ht="22.5" x14ac:dyDescent="0.25">
      <c r="A80" s="10" t="s">
        <v>179</v>
      </c>
      <c r="B80" s="11" t="s">
        <v>127</v>
      </c>
      <c r="C80" s="3" t="s">
        <v>180</v>
      </c>
      <c r="D80" s="12">
        <f t="shared" si="0"/>
        <v>0</v>
      </c>
      <c r="E80" s="4"/>
      <c r="F80" s="4"/>
      <c r="G80" s="4"/>
      <c r="H80" s="4"/>
    </row>
    <row r="81" spans="1:8" ht="45" x14ac:dyDescent="0.25">
      <c r="A81" s="10" t="s">
        <v>181</v>
      </c>
      <c r="B81" s="34" t="s">
        <v>130</v>
      </c>
      <c r="C81" s="3" t="s">
        <v>182</v>
      </c>
      <c r="D81" s="12">
        <f t="shared" si="0"/>
        <v>0</v>
      </c>
      <c r="E81" s="12">
        <f>E78-E80</f>
        <v>0</v>
      </c>
      <c r="F81" s="12">
        <f>F78-F80</f>
        <v>0</v>
      </c>
      <c r="G81" s="12">
        <f>G78-G80</f>
        <v>0</v>
      </c>
      <c r="H81" s="12">
        <f>H78-H80</f>
        <v>0</v>
      </c>
    </row>
    <row r="82" spans="1:8" x14ac:dyDescent="0.25">
      <c r="A82" s="10" t="s">
        <v>60</v>
      </c>
      <c r="B82" s="11" t="s">
        <v>10</v>
      </c>
      <c r="C82" s="3" t="s">
        <v>61</v>
      </c>
      <c r="D82" s="12">
        <f t="shared" si="0"/>
        <v>0</v>
      </c>
      <c r="E82" s="12">
        <f>(E47+E59+E64)-(E65+E75+E76+E77+E78)</f>
        <v>0</v>
      </c>
      <c r="F82" s="12">
        <f>(F47+F59+F64)-(F65+F75+F76+F77+F78)</f>
        <v>0</v>
      </c>
      <c r="G82" s="12">
        <f>(G47+G59+G64)-(G65+G75+G76+G77+G78)</f>
        <v>0</v>
      </c>
      <c r="H82" s="12">
        <f>(H47+H59+H64)-(H65+H75+H76+H77+H78)</f>
        <v>0</v>
      </c>
    </row>
    <row r="83" spans="1:8" x14ac:dyDescent="0.25">
      <c r="A83" s="52" t="s">
        <v>62</v>
      </c>
      <c r="B83" s="53"/>
      <c r="C83" s="53"/>
      <c r="D83" s="53"/>
      <c r="E83" s="53"/>
      <c r="F83" s="53"/>
      <c r="G83" s="53"/>
      <c r="H83" s="54"/>
    </row>
    <row r="84" spans="1:8" x14ac:dyDescent="0.25">
      <c r="A84" s="10" t="s">
        <v>63</v>
      </c>
      <c r="B84" s="11" t="s">
        <v>11</v>
      </c>
      <c r="C84" s="3" t="s">
        <v>64</v>
      </c>
      <c r="D84" s="12">
        <f t="shared" si="0"/>
        <v>12.501999999999999</v>
      </c>
      <c r="E84" s="4">
        <v>1.0549999999999999</v>
      </c>
      <c r="F84" s="4"/>
      <c r="G84" s="4">
        <v>9.7506999999999984</v>
      </c>
      <c r="H84" s="4">
        <v>1.6962999999999999</v>
      </c>
    </row>
    <row r="85" spans="1:8" x14ac:dyDescent="0.25">
      <c r="A85" s="10" t="s">
        <v>65</v>
      </c>
      <c r="B85" s="11" t="s">
        <v>12</v>
      </c>
      <c r="C85" s="3" t="s">
        <v>66</v>
      </c>
      <c r="D85" s="12">
        <f t="shared" si="0"/>
        <v>12.501999999999999</v>
      </c>
      <c r="E85" s="4">
        <v>1.0549999999999999</v>
      </c>
      <c r="F85" s="4"/>
      <c r="G85" s="4">
        <v>9.7506999999999984</v>
      </c>
      <c r="H85" s="4">
        <v>1.6962999999999999</v>
      </c>
    </row>
    <row r="86" spans="1:8" x14ac:dyDescent="0.25">
      <c r="A86" s="10" t="s">
        <v>67</v>
      </c>
      <c r="B86" s="11" t="s">
        <v>13</v>
      </c>
      <c r="C86" s="3" t="s">
        <v>68</v>
      </c>
      <c r="D86" s="12">
        <f t="shared" si="0"/>
        <v>0</v>
      </c>
      <c r="E86" s="4"/>
      <c r="F86" s="4"/>
      <c r="G86" s="4"/>
      <c r="H86" s="4"/>
    </row>
    <row r="87" spans="1:8" x14ac:dyDescent="0.25">
      <c r="A87" s="52" t="s">
        <v>69</v>
      </c>
      <c r="B87" s="53"/>
      <c r="C87" s="53"/>
      <c r="D87" s="53"/>
      <c r="E87" s="53"/>
      <c r="F87" s="53"/>
      <c r="G87" s="53"/>
      <c r="H87" s="54"/>
    </row>
    <row r="88" spans="1:8" ht="22.5" x14ac:dyDescent="0.25">
      <c r="A88" s="10" t="s">
        <v>70</v>
      </c>
      <c r="B88" s="11" t="s">
        <v>71</v>
      </c>
      <c r="C88" s="3" t="s">
        <v>72</v>
      </c>
      <c r="D88" s="12">
        <f t="shared" si="0"/>
        <v>26263.212</v>
      </c>
      <c r="E88" s="12">
        <f>SUM(E89:E90)</f>
        <v>793.39800000000002</v>
      </c>
      <c r="F88" s="12">
        <f>SUM(F89:F90)</f>
        <v>0</v>
      </c>
      <c r="G88" s="12">
        <f>SUM(G89:G90)</f>
        <v>20504.742999999999</v>
      </c>
      <c r="H88" s="12">
        <f>SUM(H89:H90)</f>
        <v>4965.0709999999999</v>
      </c>
    </row>
    <row r="89" spans="1:8" x14ac:dyDescent="0.25">
      <c r="A89" s="21" t="s">
        <v>73</v>
      </c>
      <c r="B89" s="13" t="s">
        <v>14</v>
      </c>
      <c r="C89" s="3" t="s">
        <v>74</v>
      </c>
      <c r="D89" s="12">
        <f t="shared" si="0"/>
        <v>26263.212</v>
      </c>
      <c r="E89" s="5">
        <f>E30</f>
        <v>793.39800000000002</v>
      </c>
      <c r="F89" s="5"/>
      <c r="G89" s="5">
        <f>G30</f>
        <v>20504.742999999999</v>
      </c>
      <c r="H89" s="5">
        <f>H30</f>
        <v>4965.0709999999999</v>
      </c>
    </row>
    <row r="90" spans="1:8" x14ac:dyDescent="0.25">
      <c r="A90" s="21" t="s">
        <v>183</v>
      </c>
      <c r="B90" s="13" t="s">
        <v>184</v>
      </c>
      <c r="C90" s="3" t="s">
        <v>185</v>
      </c>
      <c r="D90" s="12">
        <f t="shared" si="0"/>
        <v>0</v>
      </c>
      <c r="E90" s="22">
        <f>E93</f>
        <v>0</v>
      </c>
      <c r="F90" s="22">
        <f>F93</f>
        <v>0</v>
      </c>
      <c r="G90" s="22">
        <f>G93</f>
        <v>0</v>
      </c>
      <c r="H90" s="22">
        <f>H93</f>
        <v>0</v>
      </c>
    </row>
    <row r="91" spans="1:8" x14ac:dyDescent="0.25">
      <c r="A91" s="21" t="s">
        <v>186</v>
      </c>
      <c r="B91" s="35" t="s">
        <v>187</v>
      </c>
      <c r="C91" s="3" t="s">
        <v>188</v>
      </c>
      <c r="D91" s="12">
        <f t="shared" si="0"/>
        <v>0</v>
      </c>
      <c r="E91" s="5"/>
      <c r="F91" s="5"/>
      <c r="G91" s="5"/>
      <c r="H91" s="5"/>
    </row>
    <row r="92" spans="1:8" ht="22.5" x14ac:dyDescent="0.25">
      <c r="A92" s="21" t="s">
        <v>189</v>
      </c>
      <c r="B92" s="36" t="s">
        <v>190</v>
      </c>
      <c r="C92" s="3" t="s">
        <v>191</v>
      </c>
      <c r="D92" s="12">
        <f t="shared" si="0"/>
        <v>0</v>
      </c>
      <c r="E92" s="5"/>
      <c r="F92" s="5"/>
      <c r="G92" s="5"/>
      <c r="H92" s="5"/>
    </row>
    <row r="93" spans="1:8" x14ac:dyDescent="0.25">
      <c r="A93" s="21" t="s">
        <v>192</v>
      </c>
      <c r="B93" s="35" t="s">
        <v>193</v>
      </c>
      <c r="C93" s="3" t="s">
        <v>194</v>
      </c>
      <c r="D93" s="12">
        <f t="shared" si="0"/>
        <v>0</v>
      </c>
      <c r="E93" s="5"/>
      <c r="F93" s="5"/>
      <c r="G93" s="5"/>
      <c r="H93" s="5"/>
    </row>
    <row r="94" spans="1:8" ht="22.5" x14ac:dyDescent="0.25">
      <c r="A94" s="21" t="s">
        <v>195</v>
      </c>
      <c r="B94" s="11" t="s">
        <v>196</v>
      </c>
      <c r="C94" s="3" t="s">
        <v>197</v>
      </c>
      <c r="D94" s="12">
        <f t="shared" si="0"/>
        <v>0</v>
      </c>
      <c r="E94" s="22">
        <f>E95+E111</f>
        <v>0</v>
      </c>
      <c r="F94" s="22">
        <f>F95+F111</f>
        <v>0</v>
      </c>
      <c r="G94" s="22">
        <f>G95+G111</f>
        <v>0</v>
      </c>
      <c r="H94" s="22">
        <f>H95+H111</f>
        <v>0</v>
      </c>
    </row>
    <row r="95" spans="1:8" x14ac:dyDescent="0.25">
      <c r="A95" s="21" t="s">
        <v>198</v>
      </c>
      <c r="B95" s="13" t="s">
        <v>199</v>
      </c>
      <c r="C95" s="3" t="s">
        <v>200</v>
      </c>
      <c r="D95" s="12">
        <f t="shared" si="0"/>
        <v>0</v>
      </c>
      <c r="E95" s="22">
        <f>E96+E97</f>
        <v>0</v>
      </c>
      <c r="F95" s="22">
        <f>F96+F97</f>
        <v>0</v>
      </c>
      <c r="G95" s="22">
        <f>G96+G97</f>
        <v>0</v>
      </c>
      <c r="H95" s="22">
        <f>H96+H97</f>
        <v>0</v>
      </c>
    </row>
    <row r="96" spans="1:8" x14ac:dyDescent="0.25">
      <c r="A96" s="21" t="s">
        <v>201</v>
      </c>
      <c r="B96" s="35" t="s">
        <v>202</v>
      </c>
      <c r="C96" s="3" t="s">
        <v>203</v>
      </c>
      <c r="D96" s="12">
        <f t="shared" si="0"/>
        <v>0</v>
      </c>
      <c r="E96" s="5"/>
      <c r="F96" s="5"/>
      <c r="G96" s="5"/>
      <c r="H96" s="5"/>
    </row>
    <row r="97" spans="1:8" ht="22.5" x14ac:dyDescent="0.25">
      <c r="A97" s="21" t="s">
        <v>204</v>
      </c>
      <c r="B97" s="35" t="s">
        <v>205</v>
      </c>
      <c r="C97" s="3" t="s">
        <v>206</v>
      </c>
      <c r="D97" s="12">
        <f t="shared" si="0"/>
        <v>0</v>
      </c>
      <c r="E97" s="22">
        <f>E98+E101+E104+E107+E108+E109+E110</f>
        <v>0</v>
      </c>
      <c r="F97" s="22">
        <f>F98+F101+F104+F107+F108+F109+F110</f>
        <v>0</v>
      </c>
      <c r="G97" s="22">
        <f>G98+G101+G104+G107+G108+G109+G110</f>
        <v>0</v>
      </c>
      <c r="H97" s="22">
        <f>H98+H101+H104+H107+H108+H109+H110</f>
        <v>0</v>
      </c>
    </row>
    <row r="98" spans="1:8" ht="78.75" x14ac:dyDescent="0.25">
      <c r="A98" s="21" t="s">
        <v>207</v>
      </c>
      <c r="B98" s="36" t="s">
        <v>208</v>
      </c>
      <c r="C98" s="3" t="s">
        <v>209</v>
      </c>
      <c r="D98" s="12">
        <f t="shared" si="0"/>
        <v>0</v>
      </c>
      <c r="E98" s="40">
        <f>E99+E100</f>
        <v>0</v>
      </c>
      <c r="F98" s="40">
        <f>F99+F100</f>
        <v>0</v>
      </c>
      <c r="G98" s="40">
        <f>G99+G100</f>
        <v>0</v>
      </c>
      <c r="H98" s="40">
        <f>H99+H100</f>
        <v>0</v>
      </c>
    </row>
    <row r="99" spans="1:8" x14ac:dyDescent="0.25">
      <c r="A99" s="21" t="s">
        <v>210</v>
      </c>
      <c r="B99" s="41" t="s">
        <v>211</v>
      </c>
      <c r="C99" s="3" t="s">
        <v>212</v>
      </c>
      <c r="D99" s="12">
        <f t="shared" si="0"/>
        <v>0</v>
      </c>
      <c r="E99" s="5"/>
      <c r="F99" s="5"/>
      <c r="G99" s="5"/>
      <c r="H99" s="5"/>
    </row>
    <row r="100" spans="1:8" x14ac:dyDescent="0.25">
      <c r="A100" s="21" t="s">
        <v>213</v>
      </c>
      <c r="B100" s="41" t="s">
        <v>214</v>
      </c>
      <c r="C100" s="3" t="s">
        <v>215</v>
      </c>
      <c r="D100" s="12">
        <f t="shared" si="0"/>
        <v>0</v>
      </c>
      <c r="E100" s="5"/>
      <c r="F100" s="5"/>
      <c r="G100" s="5"/>
      <c r="H100" s="5"/>
    </row>
    <row r="101" spans="1:8" ht="67.5" x14ac:dyDescent="0.25">
      <c r="A101" s="21" t="s">
        <v>216</v>
      </c>
      <c r="B101" s="36" t="s">
        <v>217</v>
      </c>
      <c r="C101" s="3" t="s">
        <v>218</v>
      </c>
      <c r="D101" s="12">
        <f t="shared" si="0"/>
        <v>0</v>
      </c>
      <c r="E101" s="40">
        <f>E102+E103</f>
        <v>0</v>
      </c>
      <c r="F101" s="40">
        <f>F102+F103</f>
        <v>0</v>
      </c>
      <c r="G101" s="40">
        <f>G102+G103</f>
        <v>0</v>
      </c>
      <c r="H101" s="40">
        <f>H102+H103</f>
        <v>0</v>
      </c>
    </row>
    <row r="102" spans="1:8" x14ac:dyDescent="0.25">
      <c r="A102" s="21" t="s">
        <v>219</v>
      </c>
      <c r="B102" s="41" t="s">
        <v>211</v>
      </c>
      <c r="C102" s="3" t="s">
        <v>220</v>
      </c>
      <c r="D102" s="12">
        <f t="shared" si="0"/>
        <v>0</v>
      </c>
      <c r="E102" s="5"/>
      <c r="F102" s="5"/>
      <c r="G102" s="5"/>
      <c r="H102" s="5"/>
    </row>
    <row r="103" spans="1:8" x14ac:dyDescent="0.25">
      <c r="A103" s="21" t="s">
        <v>221</v>
      </c>
      <c r="B103" s="41" t="s">
        <v>214</v>
      </c>
      <c r="C103" s="3" t="s">
        <v>222</v>
      </c>
      <c r="D103" s="12">
        <f t="shared" si="0"/>
        <v>0</v>
      </c>
      <c r="E103" s="5"/>
      <c r="F103" s="5"/>
      <c r="G103" s="5"/>
      <c r="H103" s="5"/>
    </row>
    <row r="104" spans="1:8" ht="33.75" x14ac:dyDescent="0.25">
      <c r="A104" s="21" t="s">
        <v>223</v>
      </c>
      <c r="B104" s="36" t="s">
        <v>224</v>
      </c>
      <c r="C104" s="3" t="s">
        <v>225</v>
      </c>
      <c r="D104" s="12">
        <f t="shared" si="0"/>
        <v>0</v>
      </c>
      <c r="E104" s="40">
        <f>E105+E106</f>
        <v>0</v>
      </c>
      <c r="F104" s="40">
        <f>F105+F106</f>
        <v>0</v>
      </c>
      <c r="G104" s="40">
        <f>G105+G106</f>
        <v>0</v>
      </c>
      <c r="H104" s="40">
        <f>H105+H106</f>
        <v>0</v>
      </c>
    </row>
    <row r="105" spans="1:8" x14ac:dyDescent="0.25">
      <c r="A105" s="21" t="s">
        <v>226</v>
      </c>
      <c r="B105" s="41" t="s">
        <v>211</v>
      </c>
      <c r="C105" s="3" t="s">
        <v>227</v>
      </c>
      <c r="D105" s="12">
        <f t="shared" si="0"/>
        <v>0</v>
      </c>
      <c r="E105" s="5"/>
      <c r="F105" s="5"/>
      <c r="G105" s="5"/>
      <c r="H105" s="5"/>
    </row>
    <row r="106" spans="1:8" x14ac:dyDescent="0.25">
      <c r="A106" s="21" t="s">
        <v>228</v>
      </c>
      <c r="B106" s="41" t="s">
        <v>214</v>
      </c>
      <c r="C106" s="3" t="s">
        <v>229</v>
      </c>
      <c r="D106" s="12">
        <f t="shared" si="0"/>
        <v>0</v>
      </c>
      <c r="E106" s="5"/>
      <c r="F106" s="5"/>
      <c r="G106" s="5"/>
      <c r="H106" s="5"/>
    </row>
    <row r="107" spans="1:8" ht="22.5" x14ac:dyDescent="0.25">
      <c r="A107" s="21" t="s">
        <v>230</v>
      </c>
      <c r="B107" s="36" t="s">
        <v>231</v>
      </c>
      <c r="C107" s="3" t="s">
        <v>232</v>
      </c>
      <c r="D107" s="12">
        <f t="shared" si="0"/>
        <v>0</v>
      </c>
      <c r="E107" s="5"/>
      <c r="F107" s="5"/>
      <c r="G107" s="5"/>
      <c r="H107" s="5"/>
    </row>
    <row r="108" spans="1:8" x14ac:dyDescent="0.25">
      <c r="A108" s="21" t="s">
        <v>233</v>
      </c>
      <c r="B108" s="36" t="s">
        <v>234</v>
      </c>
      <c r="C108" s="3" t="s">
        <v>235</v>
      </c>
      <c r="D108" s="12">
        <f t="shared" si="0"/>
        <v>0</v>
      </c>
      <c r="E108" s="5"/>
      <c r="F108" s="5"/>
      <c r="G108" s="5"/>
      <c r="H108" s="5"/>
    </row>
    <row r="109" spans="1:8" ht="67.5" x14ac:dyDescent="0.25">
      <c r="A109" s="21" t="s">
        <v>236</v>
      </c>
      <c r="B109" s="36" t="s">
        <v>237</v>
      </c>
      <c r="C109" s="3" t="s">
        <v>238</v>
      </c>
      <c r="D109" s="12">
        <f t="shared" si="0"/>
        <v>0</v>
      </c>
      <c r="E109" s="5"/>
      <c r="F109" s="5"/>
      <c r="G109" s="5"/>
      <c r="H109" s="5"/>
    </row>
    <row r="110" spans="1:8" ht="45" x14ac:dyDescent="0.25">
      <c r="A110" s="21" t="s">
        <v>239</v>
      </c>
      <c r="B110" s="36" t="s">
        <v>240</v>
      </c>
      <c r="C110" s="3" t="s">
        <v>241</v>
      </c>
      <c r="D110" s="12">
        <f t="shared" si="0"/>
        <v>0</v>
      </c>
      <c r="E110" s="5"/>
      <c r="F110" s="5"/>
      <c r="G110" s="5"/>
      <c r="H110" s="5"/>
    </row>
    <row r="111" spans="1:8" ht="22.5" x14ac:dyDescent="0.25">
      <c r="A111" s="21" t="s">
        <v>242</v>
      </c>
      <c r="B111" s="13" t="s">
        <v>243</v>
      </c>
      <c r="C111" s="3" t="s">
        <v>244</v>
      </c>
      <c r="D111" s="12">
        <f t="shared" si="0"/>
        <v>0</v>
      </c>
      <c r="E111" s="22">
        <f>E114</f>
        <v>0</v>
      </c>
      <c r="F111" s="22">
        <f>F114</f>
        <v>0</v>
      </c>
      <c r="G111" s="22">
        <f>G114</f>
        <v>0</v>
      </c>
      <c r="H111" s="22">
        <f>H114</f>
        <v>0</v>
      </c>
    </row>
    <row r="112" spans="1:8" x14ac:dyDescent="0.25">
      <c r="A112" s="21" t="s">
        <v>245</v>
      </c>
      <c r="B112" s="35" t="s">
        <v>187</v>
      </c>
      <c r="C112" s="3" t="s">
        <v>246</v>
      </c>
      <c r="D112" s="12">
        <f t="shared" si="0"/>
        <v>0</v>
      </c>
      <c r="E112" s="5"/>
      <c r="F112" s="5"/>
      <c r="G112" s="5"/>
      <c r="H112" s="5"/>
    </row>
    <row r="113" spans="1:8" ht="22.5" x14ac:dyDescent="0.25">
      <c r="A113" s="21" t="s">
        <v>247</v>
      </c>
      <c r="B113" s="36" t="s">
        <v>248</v>
      </c>
      <c r="C113" s="3" t="s">
        <v>249</v>
      </c>
      <c r="D113" s="12">
        <f t="shared" si="0"/>
        <v>0</v>
      </c>
      <c r="E113" s="5"/>
      <c r="F113" s="5"/>
      <c r="G113" s="5"/>
      <c r="H113" s="5"/>
    </row>
    <row r="114" spans="1:8" x14ac:dyDescent="0.25">
      <c r="A114" s="21" t="s">
        <v>250</v>
      </c>
      <c r="B114" s="35" t="s">
        <v>193</v>
      </c>
      <c r="C114" s="3" t="s">
        <v>251</v>
      </c>
      <c r="D114" s="12">
        <f t="shared" si="0"/>
        <v>0</v>
      </c>
      <c r="E114" s="5"/>
      <c r="F114" s="5"/>
      <c r="G114" s="5"/>
      <c r="H114" s="5"/>
    </row>
    <row r="115" spans="1:8" ht="22.5" x14ac:dyDescent="0.25">
      <c r="A115" s="21" t="s">
        <v>252</v>
      </c>
      <c r="B115" s="34" t="s">
        <v>253</v>
      </c>
      <c r="C115" s="3" t="s">
        <v>254</v>
      </c>
      <c r="D115" s="12">
        <f t="shared" si="0"/>
        <v>0</v>
      </c>
      <c r="E115" s="22">
        <f>SUM(E116:E117)</f>
        <v>0</v>
      </c>
      <c r="F115" s="22">
        <f>SUM(F116:F117)</f>
        <v>0</v>
      </c>
      <c r="G115" s="22">
        <f>SUM(G116:G117)</f>
        <v>0</v>
      </c>
      <c r="H115" s="22">
        <f>SUM(H116:H117)</f>
        <v>0</v>
      </c>
    </row>
    <row r="116" spans="1:8" x14ac:dyDescent="0.25">
      <c r="A116" s="21" t="s">
        <v>255</v>
      </c>
      <c r="B116" s="13" t="s">
        <v>14</v>
      </c>
      <c r="C116" s="3" t="s">
        <v>256</v>
      </c>
      <c r="D116" s="12">
        <f t="shared" si="0"/>
        <v>0</v>
      </c>
      <c r="E116" s="5"/>
      <c r="F116" s="5"/>
      <c r="G116" s="5"/>
      <c r="H116" s="5"/>
    </row>
    <row r="117" spans="1:8" x14ac:dyDescent="0.25">
      <c r="A117" s="21" t="s">
        <v>257</v>
      </c>
      <c r="B117" s="13" t="s">
        <v>184</v>
      </c>
      <c r="C117" s="3" t="s">
        <v>258</v>
      </c>
      <c r="D117" s="12">
        <f t="shared" si="0"/>
        <v>0</v>
      </c>
      <c r="E117" s="22">
        <f>E119</f>
        <v>0</v>
      </c>
      <c r="F117" s="22">
        <f>F119</f>
        <v>0</v>
      </c>
      <c r="G117" s="22">
        <f>G119</f>
        <v>0</v>
      </c>
      <c r="H117" s="22">
        <f>H119</f>
        <v>0</v>
      </c>
    </row>
    <row r="118" spans="1:8" x14ac:dyDescent="0.25">
      <c r="A118" s="21" t="s">
        <v>259</v>
      </c>
      <c r="B118" s="35" t="s">
        <v>260</v>
      </c>
      <c r="C118" s="3" t="s">
        <v>261</v>
      </c>
      <c r="D118" s="12">
        <f t="shared" si="0"/>
        <v>0</v>
      </c>
      <c r="E118" s="5"/>
      <c r="F118" s="5"/>
      <c r="G118" s="5"/>
      <c r="H118" s="5"/>
    </row>
    <row r="119" spans="1:8" x14ac:dyDescent="0.25">
      <c r="A119" s="21" t="s">
        <v>262</v>
      </c>
      <c r="B119" s="35" t="s">
        <v>193</v>
      </c>
      <c r="C119" s="3" t="s">
        <v>263</v>
      </c>
      <c r="D119" s="12">
        <f t="shared" si="0"/>
        <v>0</v>
      </c>
      <c r="E119" s="5"/>
      <c r="F119" s="5"/>
      <c r="G119" s="5"/>
      <c r="H119" s="5"/>
    </row>
    <row r="120" spans="1:8" x14ac:dyDescent="0.25">
      <c r="A120" s="52" t="s">
        <v>75</v>
      </c>
      <c r="B120" s="53"/>
      <c r="C120" s="53"/>
      <c r="D120" s="53"/>
      <c r="E120" s="53"/>
      <c r="F120" s="53"/>
      <c r="G120" s="53"/>
      <c r="H120" s="54"/>
    </row>
    <row r="121" spans="1:8" ht="33.75" x14ac:dyDescent="0.25">
      <c r="A121" s="21" t="s">
        <v>76</v>
      </c>
      <c r="B121" s="11" t="s">
        <v>77</v>
      </c>
      <c r="C121" s="3" t="s">
        <v>78</v>
      </c>
      <c r="D121" s="12">
        <f t="shared" si="0"/>
        <v>13216.422870839997</v>
      </c>
      <c r="E121" s="22">
        <f>SUM( E122:E123)</f>
        <v>1085.0260968600001</v>
      </c>
      <c r="F121" s="22">
        <f>SUM( F122:F123)</f>
        <v>0</v>
      </c>
      <c r="G121" s="22">
        <f>SUM( G122:G123)</f>
        <v>9904.4997135099984</v>
      </c>
      <c r="H121" s="22">
        <f>SUM( H122:H123)</f>
        <v>2226.8970604699998</v>
      </c>
    </row>
    <row r="122" spans="1:8" x14ac:dyDescent="0.25">
      <c r="A122" s="21" t="s">
        <v>79</v>
      </c>
      <c r="B122" s="13" t="s">
        <v>14</v>
      </c>
      <c r="C122" s="3" t="s">
        <v>80</v>
      </c>
      <c r="D122" s="12">
        <f t="shared" si="0"/>
        <v>0</v>
      </c>
      <c r="E122" s="5"/>
      <c r="F122" s="5"/>
      <c r="G122" s="5"/>
      <c r="H122" s="5"/>
    </row>
    <row r="123" spans="1:8" x14ac:dyDescent="0.25">
      <c r="A123" s="21" t="s">
        <v>264</v>
      </c>
      <c r="B123" s="13" t="s">
        <v>184</v>
      </c>
      <c r="C123" s="3" t="s">
        <v>265</v>
      </c>
      <c r="D123" s="12">
        <f t="shared" si="0"/>
        <v>13216.422870839997</v>
      </c>
      <c r="E123" s="22">
        <f>E124+E126</f>
        <v>1085.0260968600001</v>
      </c>
      <c r="F123" s="22">
        <f>F124+F126</f>
        <v>0</v>
      </c>
      <c r="G123" s="22">
        <f>G124+G126</f>
        <v>9904.4997135099984</v>
      </c>
      <c r="H123" s="22">
        <f>H124+H126</f>
        <v>2226.8970604699998</v>
      </c>
    </row>
    <row r="124" spans="1:8" x14ac:dyDescent="0.25">
      <c r="A124" s="21" t="s">
        <v>266</v>
      </c>
      <c r="B124" s="35" t="s">
        <v>267</v>
      </c>
      <c r="C124" s="3" t="s">
        <v>268</v>
      </c>
      <c r="D124" s="12">
        <f t="shared" si="0"/>
        <v>11363.028</v>
      </c>
      <c r="E124" s="5">
        <v>1029.0360000000001</v>
      </c>
      <c r="F124" s="5"/>
      <c r="G124" s="5">
        <v>8457.48</v>
      </c>
      <c r="H124" s="5">
        <v>1876.5119999999999</v>
      </c>
    </row>
    <row r="125" spans="1:8" ht="22.5" x14ac:dyDescent="0.25">
      <c r="A125" s="21" t="s">
        <v>269</v>
      </c>
      <c r="B125" s="36" t="s">
        <v>270</v>
      </c>
      <c r="C125" s="3" t="s">
        <v>271</v>
      </c>
      <c r="D125" s="12">
        <f t="shared" si="0"/>
        <v>0</v>
      </c>
      <c r="E125" s="5"/>
      <c r="F125" s="5"/>
      <c r="G125" s="5"/>
      <c r="H125" s="5"/>
    </row>
    <row r="126" spans="1:8" x14ac:dyDescent="0.25">
      <c r="A126" s="21" t="s">
        <v>272</v>
      </c>
      <c r="B126" s="35" t="s">
        <v>273</v>
      </c>
      <c r="C126" s="3" t="s">
        <v>274</v>
      </c>
      <c r="D126" s="12">
        <f t="shared" si="0"/>
        <v>1853.3948708399998</v>
      </c>
      <c r="E126" s="5">
        <f>E89*0.07057</f>
        <v>55.990096859999994</v>
      </c>
      <c r="F126" s="5"/>
      <c r="G126" s="5">
        <f>G89*0.07057</f>
        <v>1447.0197135099997</v>
      </c>
      <c r="H126" s="5">
        <f>H89*0.07057</f>
        <v>350.38506046999998</v>
      </c>
    </row>
    <row r="127" spans="1:8" x14ac:dyDescent="0.25">
      <c r="A127" s="21" t="s">
        <v>85</v>
      </c>
      <c r="B127" s="11" t="s">
        <v>275</v>
      </c>
      <c r="C127" s="3" t="s">
        <v>276</v>
      </c>
      <c r="D127" s="12">
        <f t="shared" si="0"/>
        <v>0</v>
      </c>
      <c r="E127" s="40">
        <f>SUM( E128+E133)</f>
        <v>0</v>
      </c>
      <c r="F127" s="40">
        <f>SUM( F128+F133)</f>
        <v>0</v>
      </c>
      <c r="G127" s="40">
        <f>SUM( G128+G133)</f>
        <v>0</v>
      </c>
      <c r="H127" s="40">
        <f>SUM( H128+H133)</f>
        <v>0</v>
      </c>
    </row>
    <row r="128" spans="1:8" x14ac:dyDescent="0.25">
      <c r="A128" s="21" t="s">
        <v>277</v>
      </c>
      <c r="B128" s="13" t="s">
        <v>14</v>
      </c>
      <c r="C128" s="3" t="s">
        <v>278</v>
      </c>
      <c r="D128" s="12">
        <f t="shared" ref="D128:D141" si="1">SUM(E128:H128)</f>
        <v>0</v>
      </c>
      <c r="E128" s="40">
        <f>SUM( E129:E130)</f>
        <v>0</v>
      </c>
      <c r="F128" s="40">
        <f>SUM( F129:F130)</f>
        <v>0</v>
      </c>
      <c r="G128" s="40">
        <f>SUM( G129:G130)</f>
        <v>0</v>
      </c>
      <c r="H128" s="40">
        <f>SUM( H129:H130)</f>
        <v>0</v>
      </c>
    </row>
    <row r="129" spans="1:8" x14ac:dyDescent="0.25">
      <c r="A129" s="21" t="s">
        <v>279</v>
      </c>
      <c r="B129" s="35" t="s">
        <v>202</v>
      </c>
      <c r="C129" s="3" t="s">
        <v>280</v>
      </c>
      <c r="D129" s="12">
        <f t="shared" si="1"/>
        <v>0</v>
      </c>
      <c r="E129" s="42"/>
      <c r="F129" s="42"/>
      <c r="G129" s="42"/>
      <c r="H129" s="42"/>
    </row>
    <row r="130" spans="1:8" ht="22.5" x14ac:dyDescent="0.25">
      <c r="A130" s="21" t="s">
        <v>281</v>
      </c>
      <c r="B130" s="35" t="s">
        <v>205</v>
      </c>
      <c r="C130" s="3" t="s">
        <v>282</v>
      </c>
      <c r="D130" s="12">
        <f t="shared" si="1"/>
        <v>0</v>
      </c>
      <c r="E130" s="40">
        <f>E131+E132</f>
        <v>0</v>
      </c>
      <c r="F130" s="40">
        <f>F131+F132</f>
        <v>0</v>
      </c>
      <c r="G130" s="40">
        <f>G131+G132</f>
        <v>0</v>
      </c>
      <c r="H130" s="40">
        <f>H131+H132</f>
        <v>0</v>
      </c>
    </row>
    <row r="131" spans="1:8" x14ac:dyDescent="0.25">
      <c r="A131" s="21" t="s">
        <v>283</v>
      </c>
      <c r="B131" s="36" t="s">
        <v>211</v>
      </c>
      <c r="C131" s="3" t="s">
        <v>284</v>
      </c>
      <c r="D131" s="12">
        <f t="shared" si="1"/>
        <v>0</v>
      </c>
      <c r="E131" s="42"/>
      <c r="F131" s="42"/>
      <c r="G131" s="42"/>
      <c r="H131" s="42"/>
    </row>
    <row r="132" spans="1:8" x14ac:dyDescent="0.25">
      <c r="A132" s="21" t="s">
        <v>285</v>
      </c>
      <c r="B132" s="36" t="s">
        <v>286</v>
      </c>
      <c r="C132" s="3" t="s">
        <v>287</v>
      </c>
      <c r="D132" s="12">
        <f t="shared" si="1"/>
        <v>0</v>
      </c>
      <c r="E132" s="42"/>
      <c r="F132" s="42"/>
      <c r="G132" s="42"/>
      <c r="H132" s="42"/>
    </row>
    <row r="133" spans="1:8" ht="22.5" x14ac:dyDescent="0.25">
      <c r="A133" s="21" t="s">
        <v>288</v>
      </c>
      <c r="B133" s="13" t="s">
        <v>243</v>
      </c>
      <c r="C133" s="3" t="s">
        <v>289</v>
      </c>
      <c r="D133" s="12">
        <f t="shared" si="1"/>
        <v>0</v>
      </c>
      <c r="E133" s="40">
        <f>E134+E136</f>
        <v>0</v>
      </c>
      <c r="F133" s="40">
        <f>F134+F136</f>
        <v>0</v>
      </c>
      <c r="G133" s="40">
        <f>G134+G136</f>
        <v>0</v>
      </c>
      <c r="H133" s="40">
        <f>H134+H136</f>
        <v>0</v>
      </c>
    </row>
    <row r="134" spans="1:8" x14ac:dyDescent="0.25">
      <c r="A134" s="21" t="s">
        <v>290</v>
      </c>
      <c r="B134" s="35" t="s">
        <v>267</v>
      </c>
      <c r="C134" s="3" t="s">
        <v>291</v>
      </c>
      <c r="D134" s="12">
        <f t="shared" si="1"/>
        <v>0</v>
      </c>
      <c r="E134" s="5"/>
      <c r="F134" s="5"/>
      <c r="G134" s="5"/>
      <c r="H134" s="5"/>
    </row>
    <row r="135" spans="1:8" ht="22.5" x14ac:dyDescent="0.25">
      <c r="A135" s="21" t="s">
        <v>292</v>
      </c>
      <c r="B135" s="36" t="s">
        <v>270</v>
      </c>
      <c r="C135" s="3" t="s">
        <v>293</v>
      </c>
      <c r="D135" s="12">
        <f t="shared" si="1"/>
        <v>0</v>
      </c>
      <c r="E135" s="5"/>
      <c r="F135" s="5"/>
      <c r="G135" s="5"/>
      <c r="H135" s="5"/>
    </row>
    <row r="136" spans="1:8" x14ac:dyDescent="0.25">
      <c r="A136" s="21" t="s">
        <v>294</v>
      </c>
      <c r="B136" s="35" t="s">
        <v>273</v>
      </c>
      <c r="C136" s="3" t="s">
        <v>295</v>
      </c>
      <c r="D136" s="12">
        <f t="shared" si="1"/>
        <v>0</v>
      </c>
      <c r="E136" s="43"/>
      <c r="F136" s="43"/>
      <c r="G136" s="43"/>
      <c r="H136" s="43"/>
    </row>
    <row r="137" spans="1:8" ht="22.5" x14ac:dyDescent="0.25">
      <c r="A137" s="21" t="s">
        <v>296</v>
      </c>
      <c r="B137" s="11" t="s">
        <v>297</v>
      </c>
      <c r="C137" s="3" t="s">
        <v>298</v>
      </c>
      <c r="D137" s="12">
        <f t="shared" si="1"/>
        <v>0</v>
      </c>
      <c r="E137" s="44">
        <f>SUM( E138:E139)</f>
        <v>0</v>
      </c>
      <c r="F137" s="44">
        <f>SUM( F138:F139)</f>
        <v>0</v>
      </c>
      <c r="G137" s="44">
        <f>SUM( G138:G139)</f>
        <v>0</v>
      </c>
      <c r="H137" s="44">
        <f>SUM( H138:H139)</f>
        <v>0</v>
      </c>
    </row>
    <row r="138" spans="1:8" x14ac:dyDescent="0.25">
      <c r="A138" s="21" t="s">
        <v>299</v>
      </c>
      <c r="B138" s="13" t="s">
        <v>14</v>
      </c>
      <c r="C138" s="3" t="s">
        <v>300</v>
      </c>
      <c r="D138" s="12">
        <f t="shared" si="1"/>
        <v>0</v>
      </c>
      <c r="E138" s="43"/>
      <c r="F138" s="43"/>
      <c r="G138" s="43"/>
      <c r="H138" s="43"/>
    </row>
    <row r="139" spans="1:8" x14ac:dyDescent="0.25">
      <c r="A139" s="21" t="s">
        <v>301</v>
      </c>
      <c r="B139" s="13" t="s">
        <v>184</v>
      </c>
      <c r="C139" s="3" t="s">
        <v>302</v>
      </c>
      <c r="D139" s="12">
        <f t="shared" si="1"/>
        <v>0</v>
      </c>
      <c r="E139" s="44">
        <f>E140+E141</f>
        <v>0</v>
      </c>
      <c r="F139" s="44">
        <f>F140+F141</f>
        <v>0</v>
      </c>
      <c r="G139" s="44">
        <f>G140+G141</f>
        <v>0</v>
      </c>
      <c r="H139" s="44">
        <f>H140+H141</f>
        <v>0</v>
      </c>
    </row>
    <row r="140" spans="1:8" x14ac:dyDescent="0.25">
      <c r="A140" s="21" t="s">
        <v>303</v>
      </c>
      <c r="B140" s="35" t="s">
        <v>304</v>
      </c>
      <c r="C140" s="3" t="s">
        <v>305</v>
      </c>
      <c r="D140" s="12">
        <f t="shared" si="1"/>
        <v>0</v>
      </c>
      <c r="E140" s="43"/>
      <c r="F140" s="43"/>
      <c r="G140" s="43"/>
      <c r="H140" s="43"/>
    </row>
    <row r="141" spans="1:8" x14ac:dyDescent="0.25">
      <c r="A141" s="21" t="s">
        <v>306</v>
      </c>
      <c r="B141" s="35" t="s">
        <v>273</v>
      </c>
      <c r="C141" s="3" t="s">
        <v>307</v>
      </c>
      <c r="D141" s="12">
        <f t="shared" si="1"/>
        <v>0</v>
      </c>
      <c r="E141" s="43"/>
      <c r="F141" s="43"/>
      <c r="G141" s="43"/>
      <c r="H141" s="45"/>
    </row>
  </sheetData>
  <mergeCells count="12">
    <mergeCell ref="A46:H46"/>
    <mergeCell ref="A83:H83"/>
    <mergeCell ref="A87:H87"/>
    <mergeCell ref="A120:H120"/>
    <mergeCell ref="A2:G2"/>
    <mergeCell ref="A8:H8"/>
    <mergeCell ref="A1:H1"/>
    <mergeCell ref="A5:A6"/>
    <mergeCell ref="B5:B6"/>
    <mergeCell ref="C5:C6"/>
    <mergeCell ref="D5:D6"/>
    <mergeCell ref="E5:H5"/>
  </mergeCells>
  <dataValidations count="2">
    <dataValidation allowBlank="1" showInputMessage="1" promptTitle="Ввод" prompt="Для выбора организации необходимо два раза нажать левую клавишу мыши!" sqref="B13 B57 B19:B21" xr:uid="{94EF5E01-B9C9-40B6-8511-46514B0E0C49}"/>
    <dataValidation type="decimal" allowBlank="1" showErrorMessage="1" errorTitle="Ошибка" error="Допускается ввод только действительных чисел!" sqref="D55:H57 D84:H86 D88:H119 D47:H50 D74:H82 D15:H16 D59:H72 D37:H45 D9:H13 D121:H141 D52:H53 D23:H35 D18:H21" xr:uid="{F085EA21-9189-461E-9448-AD05B0336848}">
      <formula1>-9.99999999999999E+23</formula1>
      <formula2>9.99999999999999E+23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19г(аб.2)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Стеканова Татьяна В.</cp:lastModifiedBy>
  <cp:lastPrinted>2020-03-02T07:16:53Z</cp:lastPrinted>
  <dcterms:created xsi:type="dcterms:W3CDTF">2018-02-28T11:58:42Z</dcterms:created>
  <dcterms:modified xsi:type="dcterms:W3CDTF">2021-03-01T06:30:41Z</dcterms:modified>
</cp:coreProperties>
</file>